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vbaProject.bin" ContentType="application/vnd.ms-office.vbaProject"/>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charts/chart1.xml" ContentType="application/vnd.openxmlformats-officedocument.drawingml.char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codeName="{3D1A710C-6663-3D7B-7F91-EC182F24A4BC}"/>
  <workbookPr codeName="ThisWorkbook" defaultThemeVersion="124226"/>
  <mc:AlternateContent xmlns:mc="http://schemas.openxmlformats.org/markup-compatibility/2006">
    <mc:Choice Requires="x15">
      <x15ac:absPath xmlns:x15ac="http://schemas.microsoft.com/office/spreadsheetml/2010/11/ac" url="C:\Users\audreyerasmus\Documents\Contracts\"/>
    </mc:Choice>
  </mc:AlternateContent>
  <xr:revisionPtr revIDLastSave="0" documentId="13_ncr:1_{6A5A78AC-09CF-4C2B-BA0C-E823583DB600}" xr6:coauthVersionLast="36" xr6:coauthVersionMax="36" xr10:uidLastSave="{00000000-0000-0000-0000-000000000000}"/>
  <bookViews>
    <workbookView xWindow="0" yWindow="0" windowWidth="23040" windowHeight="9060" tabRatio="866" activeTab="2" xr2:uid="{00000000-000D-0000-FFFF-FFFF00000000}"/>
  </bookViews>
  <sheets>
    <sheet name="COVER PAGE" sheetId="25" r:id="rId1"/>
    <sheet name="INTRODUCTION" sheetId="31" r:id="rId2"/>
    <sheet name="FULL COST BUDGET" sheetId="2" r:id="rId3"/>
    <sheet name="IP PRICING TOOL" sheetId="10" r:id="rId4"/>
    <sheet name="CONTRACT PRICE ZAR" sheetId="22" r:id="rId5"/>
    <sheet name="CONTRACT PRICE FOREX" sheetId="16" state="hidden" r:id="rId6"/>
    <sheet name="DEVIATION REPORT" sheetId="17" r:id="rId7"/>
    <sheet name="Constants" sheetId="36" state="hidden" r:id="rId8"/>
    <sheet name="Detailed Quote for Client" sheetId="34" r:id="rId9"/>
    <sheet name="Standard Quote for Client" sheetId="33" r:id="rId10"/>
    <sheet name="Summarised Quote for Client " sheetId="32" r:id="rId11"/>
    <sheet name="BRL" sheetId="8" r:id="rId12"/>
    <sheet name="IDU - Full Cost" sheetId="26" r:id="rId13"/>
    <sheet name="IDU - Contract budget" sheetId="27" r:id="rId14"/>
  </sheets>
  <definedNames>
    <definedName name="_xlnm._FilterDatabase" localSheetId="13" hidden="1">'IDU - Contract budget'!$A$12:$Y$35</definedName>
    <definedName name="Client">'COVER PAGE'!$B$4</definedName>
    <definedName name="ContractNumber">'COVER PAGE'!$B$3</definedName>
    <definedName name="DateOfContract">'IP PRICING TOOL'!$C$6</definedName>
    <definedName name="Department">'COVER PAGE'!$B$13</definedName>
    <definedName name="DeptLevy">'COVER PAGE'!$B$17</definedName>
    <definedName name="DetailQuote">'Detailed Quote for Client'!$A$1</definedName>
    <definedName name="faculties">Constants!$A$3:$A$15</definedName>
    <definedName name="Faculty">'COVER PAGE'!$B$12</definedName>
    <definedName name="FacultyLevy">'COVER PAGE'!$B$15</definedName>
    <definedName name="ForeignCurr">'COVER PAGE'!$B$20</definedName>
    <definedName name="Hide1">'COVER PAGE'!$B$8</definedName>
    <definedName name="Hide2">'COVER PAGE'!$B$10</definedName>
    <definedName name="Hide4">'COVER PAGE'!$B$23</definedName>
    <definedName name="ICRR">'COVER PAGE'!$B$6</definedName>
    <definedName name="ICRRExempt">Constants!$K$9</definedName>
    <definedName name="IPBenefitChoices">'IP PRICING TOOL'!$A$66</definedName>
    <definedName name="IPBenefitDetails">#REF!</definedName>
    <definedName name="IPPercentage">'CONTRACT PRICE ZAR'!$D$92</definedName>
    <definedName name="IsDeptLevy">'COVER PAGE'!$B$16</definedName>
    <definedName name="IsFactLevy">'COVER PAGE'!$B$14</definedName>
    <definedName name="IsForeignClient">'COVER PAGE'!$B$19</definedName>
    <definedName name="IsIndirectRestricted">'COVER PAGE'!$B$7</definedName>
    <definedName name="IsRDContract">'IP PRICING TOOL'!$F$32</definedName>
    <definedName name="POSTLEVEL">BRL!$B$5:$B$23</definedName>
    <definedName name="PrincipalInvestigator">'COVER PAGE'!$B$2</definedName>
    <definedName name="_xlnm.Print_Area" localSheetId="11">BRL!$B$1:$M$24</definedName>
    <definedName name="_xlnm.Print_Area" localSheetId="5">'CONTRACT PRICE FOREX'!$A$1:$M$95</definedName>
    <definedName name="_xlnm.Print_Area" localSheetId="4">'CONTRACT PRICE ZAR'!$A$1:$T$106</definedName>
    <definedName name="_xlnm.Print_Area" localSheetId="8">'Detailed Quote for Client'!$A$1:$I$76</definedName>
    <definedName name="_xlnm.Print_Area" localSheetId="6">'DEVIATION REPORT'!$A$1:$H$100</definedName>
    <definedName name="_xlnm.Print_Area" localSheetId="2">'FULL COST BUDGET'!$A$1:$T$105</definedName>
    <definedName name="_xlnm.Print_Area" localSheetId="9">'Standard Quote for Client'!$A$1:$H$49</definedName>
    <definedName name="_xlnm.Print_Area" localSheetId="10">'Summarised Quote for Client '!$A$1:$H$33</definedName>
    <definedName name="_xlnm.Print_Titles" localSheetId="5">'CONTRACT PRICE FOREX'!$6:$6</definedName>
    <definedName name="_xlnm.Print_Titles" localSheetId="4">'CONTRACT PRICE ZAR'!$8:$8</definedName>
    <definedName name="_xlnm.Print_Titles" localSheetId="8">'Detailed Quote for Client'!$7:$7</definedName>
    <definedName name="_xlnm.Print_Titles" localSheetId="2">'FULL COST BUDGET'!$5:$5</definedName>
    <definedName name="ProjectName">'COVER PAGE'!$B$1</definedName>
    <definedName name="StaffIncrPerc">Constants!$M$7</definedName>
    <definedName name="StandardQuote">'Standard Quote for Client'!$A$1</definedName>
    <definedName name="Step3">'IP PRICING TOOL'!$A$37</definedName>
    <definedName name="Step3End">'IP PRICING TOOL'!$A$74</definedName>
    <definedName name="Step3Table">'IP PRICING TOOL'!$A$37:$E$72</definedName>
    <definedName name="SummarisedQuote">'Summarised Quote for Client '!$A$1</definedName>
    <definedName name="SUProjectLeader">'IP PRICING TOOL'!$C$7</definedName>
    <definedName name="TypeContract">'IP PRICING TOOL'!$F$23:$F$31</definedName>
    <definedName name="VAT">Constants!$K$5</definedName>
    <definedName name="Year1">Constants!$K$1</definedName>
    <definedName name="Z_E97FE7A0_8B0E_4EB0_B4EE_C987DDE3C888_.wvu.PrintArea" localSheetId="11" hidden="1">BRL!$B$1:$M$24</definedName>
    <definedName name="Z_E97FE7A0_8B0E_4EB0_B4EE_C987DDE3C888_.wvu.PrintArea" localSheetId="5" hidden="1">'CONTRACT PRICE FOREX'!$A$1:$O$96</definedName>
    <definedName name="Z_E97FE7A0_8B0E_4EB0_B4EE_C987DDE3C888_.wvu.PrintArea" localSheetId="4" hidden="1">'CONTRACT PRICE ZAR'!$A$1:$T$107</definedName>
    <definedName name="Z_E97FE7A0_8B0E_4EB0_B4EE_C987DDE3C888_.wvu.PrintArea" localSheetId="6" hidden="1">'DEVIATION REPORT'!$A$1:$H$101</definedName>
  </definedNames>
  <calcPr calcId="181029"/>
</workbook>
</file>

<file path=xl/calcChain.xml><?xml version="1.0" encoding="utf-8"?>
<calcChain xmlns="http://schemas.openxmlformats.org/spreadsheetml/2006/main">
  <c r="Q12" i="17" l="1"/>
  <c r="R12" i="17"/>
  <c r="S12" i="17"/>
  <c r="N12" i="27"/>
  <c r="O12" i="27" s="1"/>
  <c r="P12" i="27" s="1"/>
  <c r="Q12" i="27" s="1"/>
  <c r="R12" i="27" s="1"/>
  <c r="S12" i="27" s="1"/>
  <c r="T12" i="27" s="1"/>
  <c r="U12" i="27" s="1"/>
  <c r="V12" i="27" s="1"/>
  <c r="M12" i="27"/>
  <c r="N12" i="26"/>
  <c r="O12" i="26"/>
  <c r="P12" i="26"/>
  <c r="Q12" i="26" s="1"/>
  <c r="R12" i="26" s="1"/>
  <c r="S12" i="26" s="1"/>
  <c r="T12" i="26" s="1"/>
  <c r="U12" i="26" s="1"/>
  <c r="V12" i="26" s="1"/>
  <c r="M12" i="26"/>
  <c r="H87" i="17" l="1"/>
  <c r="S50" i="2"/>
  <c r="P50" i="2"/>
  <c r="M50" i="2"/>
  <c r="J50" i="2"/>
  <c r="G50" i="2"/>
  <c r="D72" i="2"/>
  <c r="R53" i="22" l="1"/>
  <c r="Q53" i="22"/>
  <c r="O53" i="22"/>
  <c r="N53" i="22"/>
  <c r="L53" i="22"/>
  <c r="K53" i="22"/>
  <c r="I53" i="22"/>
  <c r="H53" i="22"/>
  <c r="F53" i="22"/>
  <c r="E53" i="22"/>
  <c r="P53" i="22" l="1"/>
  <c r="S53" i="22"/>
  <c r="D75" i="22"/>
  <c r="G34" i="34" l="1"/>
  <c r="F20" i="32"/>
  <c r="F21" i="33"/>
  <c r="G20" i="32"/>
  <c r="H34" i="34"/>
  <c r="G21" i="33"/>
  <c r="C5" i="34"/>
  <c r="C4" i="34"/>
  <c r="B3" i="16"/>
  <c r="C3" i="10"/>
  <c r="C4" i="10"/>
  <c r="C5" i="10"/>
  <c r="C7" i="10"/>
  <c r="C42" i="34" l="1"/>
  <c r="B57" i="16"/>
  <c r="B58" i="16"/>
  <c r="B41" i="16"/>
  <c r="B42" i="16"/>
  <c r="B43" i="16"/>
  <c r="B44" i="16"/>
  <c r="B45" i="16"/>
  <c r="B46" i="16"/>
  <c r="N11" i="22"/>
  <c r="K11" i="22"/>
  <c r="M53" i="22"/>
  <c r="J53" i="22"/>
  <c r="G53" i="22"/>
  <c r="H11" i="22"/>
  <c r="E11" i="22"/>
  <c r="R11" i="22"/>
  <c r="S11" i="22" s="1"/>
  <c r="B64" i="17"/>
  <c r="B62" i="17"/>
  <c r="B63" i="17"/>
  <c r="E60" i="22"/>
  <c r="F60" i="22"/>
  <c r="H60" i="22"/>
  <c r="I60" i="22"/>
  <c r="K60" i="22"/>
  <c r="L60" i="22"/>
  <c r="N60" i="22"/>
  <c r="O60" i="22"/>
  <c r="Q60" i="22"/>
  <c r="R60" i="22"/>
  <c r="E61" i="22"/>
  <c r="F61" i="22"/>
  <c r="H61" i="22"/>
  <c r="I61" i="22"/>
  <c r="K61" i="22"/>
  <c r="L61" i="22"/>
  <c r="N61" i="22"/>
  <c r="O61" i="22"/>
  <c r="Q61" i="22"/>
  <c r="R61" i="22"/>
  <c r="C60" i="22"/>
  <c r="C61" i="22"/>
  <c r="B47" i="17"/>
  <c r="B48" i="17"/>
  <c r="B49" i="17"/>
  <c r="B50" i="17"/>
  <c r="B51" i="17"/>
  <c r="E12" i="22"/>
  <c r="F9" i="2"/>
  <c r="F12" i="22" s="1"/>
  <c r="F10" i="2"/>
  <c r="F11" i="2"/>
  <c r="F12" i="2"/>
  <c r="F13" i="2"/>
  <c r="C20" i="32" l="1"/>
  <c r="D34" i="34"/>
  <c r="C21" i="33"/>
  <c r="E34" i="34"/>
  <c r="D20" i="32"/>
  <c r="D21" i="33"/>
  <c r="F34" i="34"/>
  <c r="E20" i="32"/>
  <c r="E21" i="33"/>
  <c r="P61" i="22"/>
  <c r="L63" i="17" s="1"/>
  <c r="S60" i="22"/>
  <c r="H41" i="34" s="1"/>
  <c r="G60" i="22"/>
  <c r="C57" i="16" s="1"/>
  <c r="J61" i="22"/>
  <c r="J63" i="17" s="1"/>
  <c r="M60" i="22"/>
  <c r="K62" i="17" s="1"/>
  <c r="S61" i="22"/>
  <c r="M63" i="17" s="1"/>
  <c r="J60" i="22"/>
  <c r="E57" i="16" s="1"/>
  <c r="P60" i="22"/>
  <c r="L62" i="17" s="1"/>
  <c r="G61" i="22"/>
  <c r="I63" i="17" s="1"/>
  <c r="M61" i="22"/>
  <c r="K63" i="17" s="1"/>
  <c r="G12" i="22"/>
  <c r="H21" i="33" l="1"/>
  <c r="H20" i="32"/>
  <c r="E58" i="16"/>
  <c r="M62" i="17"/>
  <c r="K58" i="16"/>
  <c r="T61" i="22"/>
  <c r="K57" i="16"/>
  <c r="D41" i="34"/>
  <c r="I58" i="16"/>
  <c r="E42" i="34"/>
  <c r="G42" i="34"/>
  <c r="I62" i="17"/>
  <c r="F41" i="34"/>
  <c r="G57" i="16"/>
  <c r="J62" i="17"/>
  <c r="H42" i="34"/>
  <c r="G41" i="34"/>
  <c r="I57" i="16"/>
  <c r="T60" i="22"/>
  <c r="E41" i="34"/>
  <c r="F42" i="34"/>
  <c r="G58" i="16"/>
  <c r="N63" i="17"/>
  <c r="C58" i="16"/>
  <c r="D42" i="34"/>
  <c r="N62" i="17" l="1"/>
  <c r="I41" i="34"/>
  <c r="I42" i="34"/>
  <c r="K66" i="22"/>
  <c r="K67" i="22"/>
  <c r="K65" i="22"/>
  <c r="R59" i="22"/>
  <c r="Q59" i="22"/>
  <c r="R58" i="22"/>
  <c r="Q58" i="22"/>
  <c r="R57" i="22"/>
  <c r="Q57" i="22"/>
  <c r="R56" i="22"/>
  <c r="Q56" i="22"/>
  <c r="O59" i="22"/>
  <c r="N59" i="22"/>
  <c r="O58" i="22"/>
  <c r="N58" i="22"/>
  <c r="O57" i="22"/>
  <c r="N57" i="22"/>
  <c r="O56" i="22"/>
  <c r="N56" i="22"/>
  <c r="L59" i="22"/>
  <c r="K59" i="22"/>
  <c r="L58" i="22"/>
  <c r="K58" i="22"/>
  <c r="L57" i="22"/>
  <c r="K57" i="22"/>
  <c r="L56" i="22"/>
  <c r="K56" i="22"/>
  <c r="H57" i="22"/>
  <c r="I57" i="22"/>
  <c r="H58" i="22"/>
  <c r="I58" i="22"/>
  <c r="H59" i="22"/>
  <c r="I59" i="22"/>
  <c r="I56" i="22"/>
  <c r="H56" i="22"/>
  <c r="I34" i="22"/>
  <c r="H14" i="22"/>
  <c r="F26" i="22"/>
  <c r="C66" i="22"/>
  <c r="C67" i="22"/>
  <c r="C65" i="22"/>
  <c r="J57" i="22" l="1"/>
  <c r="J58" i="22"/>
  <c r="J59" i="22"/>
  <c r="M56" i="22"/>
  <c r="P57" i="22"/>
  <c r="S57" i="22"/>
  <c r="P56" i="22"/>
  <c r="S56" i="22"/>
  <c r="S58" i="22"/>
  <c r="J56" i="22"/>
  <c r="M58" i="22"/>
  <c r="P58" i="22"/>
  <c r="M59" i="22"/>
  <c r="P59" i="22"/>
  <c r="S59" i="22"/>
  <c r="M57" i="22"/>
  <c r="K4" i="36"/>
  <c r="K5" i="36" s="1"/>
  <c r="H7" i="26" l="1"/>
  <c r="I3" i="16"/>
  <c r="F6" i="26"/>
  <c r="F5" i="26"/>
  <c r="F4" i="26"/>
  <c r="F3" i="26"/>
  <c r="D9" i="32"/>
  <c r="E9" i="32" s="1"/>
  <c r="F9" i="32" s="1"/>
  <c r="G9" i="32" s="1"/>
  <c r="F5" i="32"/>
  <c r="F4" i="32"/>
  <c r="F3" i="32"/>
  <c r="B5" i="32"/>
  <c r="B4" i="32"/>
  <c r="B3" i="32"/>
  <c r="D8" i="33"/>
  <c r="E8" i="33" s="1"/>
  <c r="F8" i="33" s="1"/>
  <c r="G8" i="33" s="1"/>
  <c r="E8" i="34"/>
  <c r="F8" i="34" s="1"/>
  <c r="G8" i="34" s="1"/>
  <c r="H8" i="34" s="1"/>
  <c r="C38" i="34"/>
  <c r="C39" i="34"/>
  <c r="C40" i="34"/>
  <c r="C41" i="34"/>
  <c r="C37" i="34"/>
  <c r="C26" i="34"/>
  <c r="C27" i="34"/>
  <c r="C25" i="34"/>
  <c r="C19" i="34"/>
  <c r="C20" i="34"/>
  <c r="C18" i="34"/>
  <c r="C11" i="34"/>
  <c r="C12" i="34"/>
  <c r="C13" i="34"/>
  <c r="C14" i="34"/>
  <c r="C15" i="34"/>
  <c r="C10" i="34"/>
  <c r="B87" i="17"/>
  <c r="P12" i="17"/>
  <c r="J12" i="17"/>
  <c r="K12" i="17" s="1"/>
  <c r="L12" i="17" s="1"/>
  <c r="M12" i="17" s="1"/>
  <c r="D12" i="17"/>
  <c r="E12" i="17" s="1"/>
  <c r="F12" i="17" s="1"/>
  <c r="G12" i="17" s="1"/>
  <c r="C93" i="22"/>
  <c r="C47" i="34" l="1"/>
  <c r="C48" i="34"/>
  <c r="C46" i="34"/>
  <c r="C56" i="22"/>
  <c r="C57" i="22"/>
  <c r="C58" i="22"/>
  <c r="C59" i="22"/>
  <c r="C48" i="22"/>
  <c r="C34" i="22"/>
  <c r="C35" i="22"/>
  <c r="C36" i="22"/>
  <c r="C37" i="22"/>
  <c r="C38" i="22"/>
  <c r="C39" i="22"/>
  <c r="C40" i="22"/>
  <c r="C41" i="22"/>
  <c r="C42" i="22"/>
  <c r="C43" i="22"/>
  <c r="C44" i="22"/>
  <c r="C45" i="22"/>
  <c r="C46" i="22"/>
  <c r="C47" i="22"/>
  <c r="C49" i="22"/>
  <c r="C33" i="22"/>
  <c r="R9" i="2"/>
  <c r="R10" i="2"/>
  <c r="R11" i="2"/>
  <c r="R12" i="2"/>
  <c r="R13" i="2"/>
  <c r="O9" i="2"/>
  <c r="O10" i="2"/>
  <c r="O11" i="2"/>
  <c r="O12" i="2"/>
  <c r="O13" i="2"/>
  <c r="L9" i="2"/>
  <c r="L10" i="2"/>
  <c r="L11" i="2"/>
  <c r="L12" i="2"/>
  <c r="L13" i="2"/>
  <c r="I9" i="2"/>
  <c r="I10" i="2"/>
  <c r="I11" i="2"/>
  <c r="I12" i="2"/>
  <c r="I13" i="2"/>
  <c r="H45" i="22"/>
  <c r="I45" i="22"/>
  <c r="H46" i="22"/>
  <c r="I46" i="22"/>
  <c r="J46" i="22" s="1"/>
  <c r="E43" i="16" s="1"/>
  <c r="H47" i="22"/>
  <c r="I47" i="22"/>
  <c r="H48" i="22"/>
  <c r="I48" i="22"/>
  <c r="E45" i="22"/>
  <c r="F45" i="22"/>
  <c r="E46" i="22"/>
  <c r="F46" i="22"/>
  <c r="G46" i="22" s="1"/>
  <c r="C43" i="16" s="1"/>
  <c r="E47" i="22"/>
  <c r="F47" i="22"/>
  <c r="E48" i="22"/>
  <c r="F48" i="22"/>
  <c r="G47" i="22" l="1"/>
  <c r="C44" i="16" s="1"/>
  <c r="J47" i="22"/>
  <c r="E44" i="16" s="1"/>
  <c r="G48" i="22"/>
  <c r="C45" i="16" s="1"/>
  <c r="J48" i="22"/>
  <c r="E45" i="16" s="1"/>
  <c r="G45" i="22"/>
  <c r="C42" i="16" s="1"/>
  <c r="J45" i="22"/>
  <c r="E42" i="16" s="1"/>
  <c r="C27" i="22"/>
  <c r="C28" i="22"/>
  <c r="C26" i="22"/>
  <c r="E20" i="22"/>
  <c r="F20" i="22"/>
  <c r="E21" i="22"/>
  <c r="F21" i="22"/>
  <c r="C20" i="22"/>
  <c r="C21" i="22"/>
  <c r="C19" i="22"/>
  <c r="C11" i="22"/>
  <c r="R21" i="22"/>
  <c r="Q21" i="22"/>
  <c r="O21" i="22"/>
  <c r="N21" i="22"/>
  <c r="L21" i="22"/>
  <c r="K21" i="22"/>
  <c r="I21" i="22"/>
  <c r="H21" i="22"/>
  <c r="R20" i="22"/>
  <c r="Q20" i="22"/>
  <c r="O20" i="22"/>
  <c r="N20" i="22"/>
  <c r="L20" i="22"/>
  <c r="K20" i="22"/>
  <c r="I20" i="22"/>
  <c r="H20" i="22"/>
  <c r="R19" i="22"/>
  <c r="Q19" i="22"/>
  <c r="O19" i="22"/>
  <c r="N19" i="22"/>
  <c r="L19" i="22"/>
  <c r="K19" i="22"/>
  <c r="I19" i="22"/>
  <c r="H19" i="22"/>
  <c r="Q16" i="22"/>
  <c r="Q15" i="22"/>
  <c r="Q14" i="22"/>
  <c r="Q13" i="22"/>
  <c r="Q12" i="22"/>
  <c r="N16" i="22"/>
  <c r="N15" i="22"/>
  <c r="N14" i="22"/>
  <c r="N13" i="22"/>
  <c r="N12" i="22"/>
  <c r="K16" i="22"/>
  <c r="K15" i="22"/>
  <c r="K14" i="22"/>
  <c r="K13" i="22"/>
  <c r="K12" i="22"/>
  <c r="H12" i="22"/>
  <c r="I12" i="22" s="1"/>
  <c r="H13" i="22"/>
  <c r="H15" i="22"/>
  <c r="H16" i="22"/>
  <c r="S17" i="2"/>
  <c r="S18" i="2"/>
  <c r="S16" i="2"/>
  <c r="S31" i="2"/>
  <c r="S32" i="2"/>
  <c r="S33" i="2"/>
  <c r="S34" i="2"/>
  <c r="S35" i="2"/>
  <c r="S36" i="2"/>
  <c r="S37" i="2"/>
  <c r="S38" i="2"/>
  <c r="S39" i="2"/>
  <c r="S40" i="2"/>
  <c r="S41" i="2"/>
  <c r="S42" i="2"/>
  <c r="G47" i="17" s="1"/>
  <c r="S43" i="2"/>
  <c r="G48" i="17" s="1"/>
  <c r="S44" i="2"/>
  <c r="G49" i="17" s="1"/>
  <c r="S45" i="2"/>
  <c r="G50" i="17" s="1"/>
  <c r="S46" i="2"/>
  <c r="P33" i="2"/>
  <c r="P34" i="2"/>
  <c r="P35" i="2"/>
  <c r="P36" i="2"/>
  <c r="P37" i="2"/>
  <c r="P38" i="2"/>
  <c r="P39" i="2"/>
  <c r="P40" i="2"/>
  <c r="P41" i="2"/>
  <c r="P42" i="2"/>
  <c r="F47" i="17" s="1"/>
  <c r="P43" i="2"/>
  <c r="F48" i="17" s="1"/>
  <c r="P44" i="2"/>
  <c r="F49" i="17" s="1"/>
  <c r="P45" i="2"/>
  <c r="F50" i="17" s="1"/>
  <c r="P46" i="2"/>
  <c r="J31" i="2"/>
  <c r="J32" i="2"/>
  <c r="J33" i="2"/>
  <c r="J34" i="2"/>
  <c r="J35" i="2"/>
  <c r="J36" i="2"/>
  <c r="J37" i="2"/>
  <c r="J38" i="2"/>
  <c r="J39" i="2"/>
  <c r="J40" i="2"/>
  <c r="J41" i="2"/>
  <c r="J42" i="2"/>
  <c r="D47" i="17" s="1"/>
  <c r="J43" i="2"/>
  <c r="D48" i="17" s="1"/>
  <c r="J44" i="2"/>
  <c r="D49" i="17" s="1"/>
  <c r="J45" i="2"/>
  <c r="D50" i="17" s="1"/>
  <c r="J46" i="2"/>
  <c r="G33" i="2"/>
  <c r="G34" i="2"/>
  <c r="G35" i="2"/>
  <c r="G36" i="2"/>
  <c r="G37" i="2"/>
  <c r="G38" i="2"/>
  <c r="G39" i="2"/>
  <c r="G40" i="2"/>
  <c r="G41" i="2"/>
  <c r="G42" i="2"/>
  <c r="C47" i="17" s="1"/>
  <c r="G43" i="2"/>
  <c r="C48" i="17" s="1"/>
  <c r="G44" i="2"/>
  <c r="C49" i="17" s="1"/>
  <c r="G45" i="2"/>
  <c r="C50" i="17" s="1"/>
  <c r="G46" i="2"/>
  <c r="S30" i="2"/>
  <c r="P32" i="2"/>
  <c r="P31" i="2"/>
  <c r="P30" i="2"/>
  <c r="M32" i="2"/>
  <c r="M31" i="2"/>
  <c r="M30" i="2"/>
  <c r="J30" i="2"/>
  <c r="G32" i="2"/>
  <c r="G31" i="2"/>
  <c r="G30" i="2"/>
  <c r="S25" i="2"/>
  <c r="S24" i="2"/>
  <c r="S23" i="2"/>
  <c r="P25" i="2"/>
  <c r="P24" i="2"/>
  <c r="P23" i="2"/>
  <c r="M25" i="2"/>
  <c r="M24" i="2"/>
  <c r="M23" i="2"/>
  <c r="J25" i="2"/>
  <c r="J24" i="2"/>
  <c r="J23" i="2"/>
  <c r="G25" i="2"/>
  <c r="G24" i="2"/>
  <c r="G23" i="2"/>
  <c r="P18" i="2"/>
  <c r="P17" i="2"/>
  <c r="P16" i="2"/>
  <c r="M18" i="2"/>
  <c r="M17" i="2"/>
  <c r="M16" i="2"/>
  <c r="J18" i="2"/>
  <c r="J17" i="2"/>
  <c r="J16" i="2"/>
  <c r="G18" i="2"/>
  <c r="G21" i="22" s="1"/>
  <c r="G17" i="2"/>
  <c r="G20" i="22" s="1"/>
  <c r="G16" i="2"/>
  <c r="G19" i="22" s="1"/>
  <c r="M33" i="2"/>
  <c r="M34" i="2"/>
  <c r="M35" i="2"/>
  <c r="M36" i="2"/>
  <c r="M37" i="2"/>
  <c r="M38" i="2"/>
  <c r="M39" i="2"/>
  <c r="M40" i="2"/>
  <c r="M41" i="2"/>
  <c r="M42" i="2"/>
  <c r="E47" i="17" s="1"/>
  <c r="M43" i="2"/>
  <c r="E48" i="17" s="1"/>
  <c r="M44" i="2"/>
  <c r="E49" i="17" s="1"/>
  <c r="M45" i="2"/>
  <c r="E50" i="17" s="1"/>
  <c r="M46" i="2"/>
  <c r="P19" i="22" l="1"/>
  <c r="P20" i="22"/>
  <c r="P21" i="22"/>
  <c r="L12" i="22"/>
  <c r="J12" i="22"/>
  <c r="J21" i="22"/>
  <c r="S19" i="22"/>
  <c r="S20" i="22"/>
  <c r="S21" i="22"/>
  <c r="J19" i="22"/>
  <c r="J20" i="22"/>
  <c r="M19" i="22"/>
  <c r="M20" i="22"/>
  <c r="M21" i="22"/>
  <c r="C51" i="17"/>
  <c r="E51" i="17"/>
  <c r="D51" i="17"/>
  <c r="G51" i="17"/>
  <c r="F51" i="17"/>
  <c r="E13" i="22"/>
  <c r="E14" i="22"/>
  <c r="E15" i="22"/>
  <c r="E16" i="22"/>
  <c r="C12" i="22"/>
  <c r="C13" i="22"/>
  <c r="C14" i="22"/>
  <c r="C15" i="22"/>
  <c r="C16" i="22"/>
  <c r="O12" i="22" l="1"/>
  <c r="M12" i="22"/>
  <c r="B28" i="32"/>
  <c r="B15" i="25"/>
  <c r="C7" i="16"/>
  <c r="E7" i="16" s="1"/>
  <c r="G7" i="16" s="1"/>
  <c r="I7" i="16" s="1"/>
  <c r="K7" i="16" s="1"/>
  <c r="J9" i="22"/>
  <c r="M9" i="22" s="1"/>
  <c r="P9" i="22" s="1"/>
  <c r="S9" i="22" s="1"/>
  <c r="J6" i="2"/>
  <c r="M6" i="2" s="1"/>
  <c r="P6" i="2" s="1"/>
  <c r="S6" i="2" s="1"/>
  <c r="F5" i="33"/>
  <c r="F4" i="33"/>
  <c r="F3" i="33"/>
  <c r="B5" i="33"/>
  <c r="B4" i="33"/>
  <c r="B3" i="33"/>
  <c r="C3" i="34"/>
  <c r="G3" i="34"/>
  <c r="G4" i="34"/>
  <c r="G5" i="34"/>
  <c r="D3" i="17"/>
  <c r="D3" i="22"/>
  <c r="D2" i="17"/>
  <c r="B2" i="16"/>
  <c r="D2" i="22"/>
  <c r="D3" i="2"/>
  <c r="D2" i="2"/>
  <c r="C9" i="10"/>
  <c r="C8" i="10"/>
  <c r="R12" i="22" l="1"/>
  <c r="S12" i="22" s="1"/>
  <c r="P12" i="22"/>
  <c r="D71" i="2"/>
  <c r="D74" i="22"/>
  <c r="D73" i="22"/>
  <c r="D70" i="2"/>
  <c r="C94" i="2"/>
  <c r="C98" i="22"/>
  <c r="B20" i="32" l="1"/>
  <c r="B46" i="33"/>
  <c r="B45" i="33"/>
  <c r="B42" i="33"/>
  <c r="B21" i="33"/>
  <c r="C73" i="34"/>
  <c r="C72" i="34"/>
  <c r="C69" i="34"/>
  <c r="C34" i="34"/>
  <c r="C17" i="34"/>
  <c r="C9" i="34"/>
  <c r="B69" i="17" l="1"/>
  <c r="F9" i="26" l="1"/>
  <c r="F3" i="27"/>
  <c r="F6" i="27"/>
  <c r="H7" i="27"/>
  <c r="F9" i="27"/>
  <c r="P23" i="26"/>
  <c r="O23" i="26"/>
  <c r="N23" i="26"/>
  <c r="M23" i="26"/>
  <c r="B64" i="16" l="1"/>
  <c r="F5" i="27" l="1"/>
  <c r="G4" i="16" l="1"/>
  <c r="J57" i="16" l="1"/>
  <c r="J58" i="16"/>
  <c r="D57" i="16"/>
  <c r="L57" i="16"/>
  <c r="F57" i="16"/>
  <c r="F58" i="16"/>
  <c r="H57" i="16"/>
  <c r="D58" i="16"/>
  <c r="H58" i="16"/>
  <c r="L58" i="16"/>
  <c r="F43" i="16"/>
  <c r="D44" i="16"/>
  <c r="D45" i="16"/>
  <c r="D42" i="16"/>
  <c r="F45" i="16"/>
  <c r="F44" i="16"/>
  <c r="F42" i="16"/>
  <c r="D43" i="16"/>
  <c r="B75" i="17"/>
  <c r="B70" i="16"/>
  <c r="M58" i="16" l="1"/>
  <c r="M57" i="16"/>
  <c r="B62" i="16"/>
  <c r="B63" i="16"/>
  <c r="K45" i="22"/>
  <c r="L45" i="22"/>
  <c r="N45" i="22"/>
  <c r="O45" i="22"/>
  <c r="Q45" i="22"/>
  <c r="R45" i="22"/>
  <c r="K46" i="22"/>
  <c r="L46" i="22"/>
  <c r="N46" i="22"/>
  <c r="O46" i="22"/>
  <c r="Q46" i="22"/>
  <c r="R46" i="22"/>
  <c r="K47" i="22"/>
  <c r="L47" i="22"/>
  <c r="N47" i="22"/>
  <c r="O47" i="22"/>
  <c r="Q47" i="22"/>
  <c r="R47" i="22"/>
  <c r="J50" i="17"/>
  <c r="P50" i="17" s="1"/>
  <c r="K48" i="22"/>
  <c r="L48" i="22"/>
  <c r="N48" i="22"/>
  <c r="O48" i="22"/>
  <c r="Q48" i="22"/>
  <c r="R48" i="22"/>
  <c r="K49" i="22"/>
  <c r="L49" i="22"/>
  <c r="N49" i="22"/>
  <c r="O49" i="22"/>
  <c r="Q49" i="22"/>
  <c r="R49" i="22"/>
  <c r="I47" i="17"/>
  <c r="I48" i="17"/>
  <c r="I49" i="17"/>
  <c r="I50" i="17"/>
  <c r="J47" i="17"/>
  <c r="P47" i="17" s="1"/>
  <c r="J48" i="17"/>
  <c r="P48" i="17" s="1"/>
  <c r="J49" i="17"/>
  <c r="P49" i="17" s="1"/>
  <c r="T45" i="2"/>
  <c r="H50" i="17" s="1"/>
  <c r="S48" i="22" l="1"/>
  <c r="K45" i="16" s="1"/>
  <c r="L45" i="16" s="1"/>
  <c r="P45" i="22"/>
  <c r="I42" i="16" s="1"/>
  <c r="J42" i="16" s="1"/>
  <c r="M49" i="22"/>
  <c r="G46" i="16" s="1"/>
  <c r="H46" i="16" s="1"/>
  <c r="M45" i="22"/>
  <c r="G42" i="16" s="1"/>
  <c r="H42" i="16" s="1"/>
  <c r="P47" i="22"/>
  <c r="I44" i="16" s="1"/>
  <c r="J44" i="16" s="1"/>
  <c r="M46" i="22"/>
  <c r="S49" i="22"/>
  <c r="M51" i="17" s="1"/>
  <c r="S51" i="17" s="1"/>
  <c r="P48" i="22"/>
  <c r="P49" i="22"/>
  <c r="L51" i="17" s="1"/>
  <c r="R51" i="17" s="1"/>
  <c r="M48" i="22"/>
  <c r="G45" i="16" s="1"/>
  <c r="H45" i="16" s="1"/>
  <c r="S46" i="22"/>
  <c r="S47" i="22"/>
  <c r="P46" i="22"/>
  <c r="M50" i="17"/>
  <c r="S50" i="17" s="1"/>
  <c r="M47" i="22"/>
  <c r="S45" i="22"/>
  <c r="O50" i="17"/>
  <c r="O49" i="17"/>
  <c r="O48" i="17"/>
  <c r="O47" i="17"/>
  <c r="T44" i="2"/>
  <c r="H49" i="17" s="1"/>
  <c r="T42" i="2"/>
  <c r="H47" i="17" s="1"/>
  <c r="T43" i="2"/>
  <c r="H48" i="17" s="1"/>
  <c r="L47" i="17" l="1"/>
  <c r="R47" i="17" s="1"/>
  <c r="K51" i="17"/>
  <c r="Q51" i="17" s="1"/>
  <c r="T45" i="22"/>
  <c r="K47" i="17"/>
  <c r="Q47" i="17" s="1"/>
  <c r="L49" i="17"/>
  <c r="R49" i="17" s="1"/>
  <c r="I46" i="16"/>
  <c r="J46" i="16" s="1"/>
  <c r="T47" i="22"/>
  <c r="K46" i="16"/>
  <c r="L46" i="16" s="1"/>
  <c r="G43" i="16"/>
  <c r="H43" i="16" s="1"/>
  <c r="K48" i="17"/>
  <c r="Q48" i="17" s="1"/>
  <c r="K43" i="16"/>
  <c r="L43" i="16" s="1"/>
  <c r="M48" i="17"/>
  <c r="S48" i="17" s="1"/>
  <c r="I45" i="16"/>
  <c r="J45" i="16" s="1"/>
  <c r="M45" i="16" s="1"/>
  <c r="L50" i="17"/>
  <c r="R50" i="17" s="1"/>
  <c r="T48" i="22"/>
  <c r="K50" i="17"/>
  <c r="G44" i="16"/>
  <c r="H44" i="16" s="1"/>
  <c r="K49" i="17"/>
  <c r="K44" i="16"/>
  <c r="L44" i="16" s="1"/>
  <c r="M49" i="17"/>
  <c r="S49" i="17" s="1"/>
  <c r="I43" i="16"/>
  <c r="J43" i="16" s="1"/>
  <c r="L48" i="17"/>
  <c r="K42" i="16"/>
  <c r="L42" i="16" s="1"/>
  <c r="M42" i="16" s="1"/>
  <c r="M47" i="17"/>
  <c r="T46" i="22"/>
  <c r="C102" i="22"/>
  <c r="C101" i="22"/>
  <c r="C53" i="22"/>
  <c r="C18" i="22"/>
  <c r="C10" i="22"/>
  <c r="M43" i="16" l="1"/>
  <c r="Q50" i="17"/>
  <c r="T50" i="17" s="1"/>
  <c r="N50" i="17"/>
  <c r="Q49" i="17"/>
  <c r="T49" i="17" s="1"/>
  <c r="N49" i="17"/>
  <c r="R48" i="17"/>
  <c r="T48" i="17" s="1"/>
  <c r="N48" i="17"/>
  <c r="S47" i="17"/>
  <c r="T47" i="17" s="1"/>
  <c r="N47" i="17"/>
  <c r="M44" i="16"/>
  <c r="L23" i="8"/>
  <c r="M23" i="8" s="1"/>
  <c r="N23" i="8" s="1"/>
  <c r="O23" i="8" s="1"/>
  <c r="D23" i="8"/>
  <c r="L22" i="8"/>
  <c r="M22" i="8" s="1"/>
  <c r="N22" i="8" s="1"/>
  <c r="O22" i="8" s="1"/>
  <c r="D22" i="8"/>
  <c r="L21" i="8"/>
  <c r="M21" i="8" s="1"/>
  <c r="N21" i="8" s="1"/>
  <c r="O21" i="8" s="1"/>
  <c r="D21" i="8"/>
  <c r="L20" i="8"/>
  <c r="M20" i="8" s="1"/>
  <c r="N20" i="8" s="1"/>
  <c r="O20" i="8" s="1"/>
  <c r="D20" i="8"/>
  <c r="L19" i="8"/>
  <c r="M19" i="8" s="1"/>
  <c r="N19" i="8" s="1"/>
  <c r="O19" i="8" s="1"/>
  <c r="D19" i="8"/>
  <c r="L18" i="8"/>
  <c r="M18" i="8" s="1"/>
  <c r="N18" i="8" s="1"/>
  <c r="O18" i="8" s="1"/>
  <c r="D18" i="8"/>
  <c r="L17" i="8"/>
  <c r="M17" i="8" s="1"/>
  <c r="N17" i="8" s="1"/>
  <c r="O17" i="8" s="1"/>
  <c r="D17" i="8"/>
  <c r="L16" i="8"/>
  <c r="M16" i="8" s="1"/>
  <c r="N16" i="8" s="1"/>
  <c r="O16" i="8" s="1"/>
  <c r="D16" i="8"/>
  <c r="L15" i="8"/>
  <c r="M15" i="8" s="1"/>
  <c r="N15" i="8" s="1"/>
  <c r="O15" i="8" s="1"/>
  <c r="D15" i="8"/>
  <c r="L14" i="8"/>
  <c r="M14" i="8" s="1"/>
  <c r="N14" i="8" s="1"/>
  <c r="O14" i="8" s="1"/>
  <c r="D14" i="8"/>
  <c r="L13" i="8"/>
  <c r="M13" i="8" s="1"/>
  <c r="N13" i="8" s="1"/>
  <c r="O13" i="8" s="1"/>
  <c r="D13" i="8"/>
  <c r="L12" i="8"/>
  <c r="M12" i="8" s="1"/>
  <c r="N12" i="8" s="1"/>
  <c r="O12" i="8" s="1"/>
  <c r="D12" i="8"/>
  <c r="L10" i="8"/>
  <c r="M10" i="8" s="1"/>
  <c r="N10" i="8" s="1"/>
  <c r="O10" i="8" s="1"/>
  <c r="D10" i="8"/>
  <c r="D9" i="8"/>
  <c r="D8" i="8"/>
  <c r="D7" i="8"/>
  <c r="D6" i="8"/>
  <c r="D5" i="8"/>
  <c r="L5" i="8"/>
  <c r="M5" i="8" s="1"/>
  <c r="N5" i="8" s="1"/>
  <c r="O5" i="8" s="1"/>
  <c r="L6" i="8"/>
  <c r="M6" i="8" s="1"/>
  <c r="N6" i="8" s="1"/>
  <c r="O6" i="8" s="1"/>
  <c r="L7" i="8"/>
  <c r="M7" i="8" s="1"/>
  <c r="N7" i="8" s="1"/>
  <c r="O7" i="8" s="1"/>
  <c r="L8" i="8"/>
  <c r="M8" i="8" s="1"/>
  <c r="N8" i="8" s="1"/>
  <c r="O8" i="8" s="1"/>
  <c r="L9" i="8"/>
  <c r="M9" i="8"/>
  <c r="N9" i="8" s="1"/>
  <c r="O9" i="8" s="1"/>
  <c r="D76" i="22" l="1"/>
  <c r="H102" i="22" l="1"/>
  <c r="I102" i="22"/>
  <c r="K102" i="22"/>
  <c r="L102" i="22"/>
  <c r="N102" i="22"/>
  <c r="O102" i="22"/>
  <c r="Q102" i="22"/>
  <c r="R102" i="22"/>
  <c r="H34" i="22"/>
  <c r="J34" i="22" s="1"/>
  <c r="K34" i="22"/>
  <c r="L34" i="22"/>
  <c r="N34" i="22"/>
  <c r="O34" i="22"/>
  <c r="Q34" i="22"/>
  <c r="R34" i="22"/>
  <c r="H35" i="22"/>
  <c r="I35" i="22"/>
  <c r="K35" i="22"/>
  <c r="L35" i="22"/>
  <c r="N35" i="22"/>
  <c r="O35" i="22"/>
  <c r="Q35" i="22"/>
  <c r="R35" i="22"/>
  <c r="H36" i="22"/>
  <c r="I36" i="22"/>
  <c r="K36" i="22"/>
  <c r="L36" i="22"/>
  <c r="N36" i="22"/>
  <c r="O36" i="22"/>
  <c r="Q36" i="22"/>
  <c r="R36" i="22"/>
  <c r="H37" i="22"/>
  <c r="I37" i="22"/>
  <c r="K37" i="22"/>
  <c r="L37" i="22"/>
  <c r="N37" i="22"/>
  <c r="O37" i="22"/>
  <c r="Q37" i="22"/>
  <c r="R37" i="22"/>
  <c r="H38" i="22"/>
  <c r="I38" i="22"/>
  <c r="K38" i="22"/>
  <c r="L38" i="22"/>
  <c r="N38" i="22"/>
  <c r="O38" i="22"/>
  <c r="Q38" i="22"/>
  <c r="R38" i="22"/>
  <c r="H39" i="22"/>
  <c r="I39" i="22"/>
  <c r="K39" i="22"/>
  <c r="L39" i="22"/>
  <c r="N39" i="22"/>
  <c r="O39" i="22"/>
  <c r="Q39" i="22"/>
  <c r="R39" i="22"/>
  <c r="H40" i="22"/>
  <c r="I40" i="22"/>
  <c r="K40" i="22"/>
  <c r="L40" i="22"/>
  <c r="N40" i="22"/>
  <c r="O40" i="22"/>
  <c r="Q40" i="22"/>
  <c r="R40" i="22"/>
  <c r="H41" i="22"/>
  <c r="I41" i="22"/>
  <c r="K41" i="22"/>
  <c r="L41" i="22"/>
  <c r="N41" i="22"/>
  <c r="O41" i="22"/>
  <c r="Q41" i="22"/>
  <c r="R41" i="22"/>
  <c r="H42" i="22"/>
  <c r="I42" i="22"/>
  <c r="K42" i="22"/>
  <c r="L42" i="22"/>
  <c r="N42" i="22"/>
  <c r="O42" i="22"/>
  <c r="Q42" i="22"/>
  <c r="R42" i="22"/>
  <c r="H43" i="22"/>
  <c r="I43" i="22"/>
  <c r="K43" i="22"/>
  <c r="L43" i="22"/>
  <c r="N43" i="22"/>
  <c r="O43" i="22"/>
  <c r="Q43" i="22"/>
  <c r="R43" i="22"/>
  <c r="H44" i="22"/>
  <c r="I44" i="22"/>
  <c r="K44" i="22"/>
  <c r="L44" i="22"/>
  <c r="N44" i="22"/>
  <c r="O44" i="22"/>
  <c r="Q44" i="22"/>
  <c r="R44" i="22"/>
  <c r="H49" i="22"/>
  <c r="I49" i="22"/>
  <c r="H27" i="22"/>
  <c r="I27" i="22"/>
  <c r="K27" i="22"/>
  <c r="L27" i="22"/>
  <c r="N27" i="22"/>
  <c r="O27" i="22"/>
  <c r="Q27" i="22"/>
  <c r="R27" i="22"/>
  <c r="H28" i="22"/>
  <c r="I28" i="22"/>
  <c r="K28" i="22"/>
  <c r="L28" i="22"/>
  <c r="N28" i="22"/>
  <c r="O28" i="22"/>
  <c r="Q28" i="22"/>
  <c r="R28" i="22"/>
  <c r="S99" i="2"/>
  <c r="G96" i="17" s="1"/>
  <c r="S98" i="2"/>
  <c r="P99" i="2"/>
  <c r="F96" i="17" s="1"/>
  <c r="P98" i="2"/>
  <c r="M99" i="2"/>
  <c r="E96" i="17" s="1"/>
  <c r="M98" i="2"/>
  <c r="J99" i="2"/>
  <c r="D96" i="17" s="1"/>
  <c r="J98" i="2"/>
  <c r="G99" i="2"/>
  <c r="C96" i="17" s="1"/>
  <c r="G98" i="2"/>
  <c r="S54" i="2"/>
  <c r="S55" i="2"/>
  <c r="G60" i="17" s="1"/>
  <c r="S56" i="2"/>
  <c r="S57" i="2"/>
  <c r="G62" i="17" s="1"/>
  <c r="S62" i="17" s="1"/>
  <c r="S58" i="2"/>
  <c r="G63" i="17" s="1"/>
  <c r="S63" i="17" s="1"/>
  <c r="P54" i="2"/>
  <c r="P55" i="2"/>
  <c r="P56" i="2"/>
  <c r="P57" i="2"/>
  <c r="F62" i="17" s="1"/>
  <c r="R62" i="17" s="1"/>
  <c r="P58" i="2"/>
  <c r="F63" i="17" s="1"/>
  <c r="R63" i="17" s="1"/>
  <c r="M54" i="2"/>
  <c r="M55" i="2"/>
  <c r="M56" i="2"/>
  <c r="M57" i="2"/>
  <c r="E62" i="17" s="1"/>
  <c r="Q62" i="17" s="1"/>
  <c r="M58" i="2"/>
  <c r="E63" i="17" s="1"/>
  <c r="Q63" i="17" s="1"/>
  <c r="J54" i="2"/>
  <c r="J55" i="2"/>
  <c r="E39" i="34" s="1"/>
  <c r="J56" i="2"/>
  <c r="J57" i="2"/>
  <c r="D62" i="17" s="1"/>
  <c r="P62" i="17" s="1"/>
  <c r="J58" i="2"/>
  <c r="D63" i="17" s="1"/>
  <c r="P63" i="17" s="1"/>
  <c r="G54" i="2"/>
  <c r="G55" i="2"/>
  <c r="G56" i="2"/>
  <c r="G57" i="2"/>
  <c r="C62" i="17" s="1"/>
  <c r="O62" i="17" s="1"/>
  <c r="G58" i="2"/>
  <c r="C63" i="17" s="1"/>
  <c r="O63" i="17" s="1"/>
  <c r="S53" i="2"/>
  <c r="P53" i="2"/>
  <c r="M53" i="2"/>
  <c r="E58" i="17" s="1"/>
  <c r="J53" i="2"/>
  <c r="G53" i="2"/>
  <c r="O26" i="26"/>
  <c r="N26" i="26"/>
  <c r="M26" i="26"/>
  <c r="G36" i="17"/>
  <c r="G44" i="17"/>
  <c r="F43" i="17"/>
  <c r="E42" i="17"/>
  <c r="C40" i="17"/>
  <c r="E31" i="17"/>
  <c r="D30" i="17"/>
  <c r="F29" i="17"/>
  <c r="G24" i="17"/>
  <c r="G23" i="17"/>
  <c r="F22" i="17"/>
  <c r="E22" i="17"/>
  <c r="D22" i="17"/>
  <c r="C23" i="17"/>
  <c r="C24" i="17"/>
  <c r="C22" i="17"/>
  <c r="F4" i="27"/>
  <c r="S63" i="2"/>
  <c r="G68" i="17" s="1"/>
  <c r="S64" i="2"/>
  <c r="G69" i="17" s="1"/>
  <c r="S62" i="2"/>
  <c r="G67" i="17" s="1"/>
  <c r="P63" i="2"/>
  <c r="F68" i="17" s="1"/>
  <c r="P64" i="2"/>
  <c r="F69" i="17" s="1"/>
  <c r="P62" i="2"/>
  <c r="F67" i="17" s="1"/>
  <c r="M63" i="2"/>
  <c r="E68" i="17" s="1"/>
  <c r="M64" i="2"/>
  <c r="E69" i="17" s="1"/>
  <c r="M62" i="2"/>
  <c r="E67" i="17" s="1"/>
  <c r="J63" i="2"/>
  <c r="D68" i="17" s="1"/>
  <c r="J64" i="2"/>
  <c r="D69" i="17" s="1"/>
  <c r="J62" i="2"/>
  <c r="G63" i="2"/>
  <c r="C68" i="17" s="1"/>
  <c r="G64" i="2"/>
  <c r="C69" i="17" s="1"/>
  <c r="G62" i="2"/>
  <c r="H19" i="34"/>
  <c r="D20" i="34"/>
  <c r="D18" i="34"/>
  <c r="P30" i="26"/>
  <c r="P26" i="26"/>
  <c r="L30" i="26"/>
  <c r="L26" i="26"/>
  <c r="M28" i="22" l="1"/>
  <c r="M27" i="22"/>
  <c r="P31" i="26"/>
  <c r="L31" i="26"/>
  <c r="N31" i="26"/>
  <c r="T62" i="17"/>
  <c r="G101" i="22"/>
  <c r="C45" i="33" s="1"/>
  <c r="C95" i="17"/>
  <c r="S101" i="22"/>
  <c r="M95" i="17" s="1"/>
  <c r="G95" i="17"/>
  <c r="J28" i="22"/>
  <c r="E27" i="34" s="1"/>
  <c r="J27" i="22"/>
  <c r="E26" i="34" s="1"/>
  <c r="M101" i="22"/>
  <c r="F72" i="34" s="1"/>
  <c r="E95" i="17"/>
  <c r="P101" i="22"/>
  <c r="F45" i="33" s="1"/>
  <c r="F95" i="17"/>
  <c r="T63" i="17"/>
  <c r="J101" i="22"/>
  <c r="E90" i="16" s="1"/>
  <c r="D95" i="17"/>
  <c r="P28" i="22"/>
  <c r="G27" i="34" s="1"/>
  <c r="S44" i="22"/>
  <c r="K41" i="16" s="1"/>
  <c r="L41" i="16" s="1"/>
  <c r="S43" i="22"/>
  <c r="S42" i="22"/>
  <c r="S41" i="22"/>
  <c r="M43" i="17" s="1"/>
  <c r="S40" i="22"/>
  <c r="S39" i="22"/>
  <c r="S38" i="22"/>
  <c r="S37" i="22"/>
  <c r="K34" i="16" s="1"/>
  <c r="L34" i="16" s="1"/>
  <c r="S36" i="22"/>
  <c r="S35" i="22"/>
  <c r="S34" i="22"/>
  <c r="M44" i="22"/>
  <c r="G41" i="16" s="1"/>
  <c r="H41" i="16" s="1"/>
  <c r="M43" i="22"/>
  <c r="M42" i="22"/>
  <c r="M41" i="22"/>
  <c r="M40" i="22"/>
  <c r="G37" i="16" s="1"/>
  <c r="H37" i="16" s="1"/>
  <c r="M39" i="22"/>
  <c r="M38" i="22"/>
  <c r="M37" i="22"/>
  <c r="M36" i="22"/>
  <c r="M35" i="22"/>
  <c r="M34" i="22"/>
  <c r="S28" i="22"/>
  <c r="H27" i="34" s="1"/>
  <c r="S27" i="22"/>
  <c r="H26" i="34" s="1"/>
  <c r="P44" i="22"/>
  <c r="I41" i="16" s="1"/>
  <c r="J41" i="16" s="1"/>
  <c r="P43" i="22"/>
  <c r="P42" i="22"/>
  <c r="P41" i="22"/>
  <c r="P40" i="22"/>
  <c r="P39" i="22"/>
  <c r="P38" i="22"/>
  <c r="P37" i="22"/>
  <c r="P36" i="22"/>
  <c r="L38" i="17" s="1"/>
  <c r="P35" i="22"/>
  <c r="P34" i="22"/>
  <c r="J49" i="22"/>
  <c r="J44" i="22"/>
  <c r="E41" i="16" s="1"/>
  <c r="F41" i="16" s="1"/>
  <c r="J43" i="22"/>
  <c r="J42" i="22"/>
  <c r="J41" i="22"/>
  <c r="J40" i="22"/>
  <c r="J39" i="22"/>
  <c r="J41" i="17" s="1"/>
  <c r="J38" i="22"/>
  <c r="E35" i="16" s="1"/>
  <c r="F35" i="16" s="1"/>
  <c r="J37" i="22"/>
  <c r="J36" i="22"/>
  <c r="J35" i="22"/>
  <c r="P27" i="22"/>
  <c r="G26" i="34" s="1"/>
  <c r="M27" i="26"/>
  <c r="E18" i="34"/>
  <c r="G18" i="34"/>
  <c r="M30" i="26"/>
  <c r="N34" i="26"/>
  <c r="T58" i="2"/>
  <c r="H63" i="17" s="1"/>
  <c r="M16" i="26"/>
  <c r="S59" i="2"/>
  <c r="G64" i="17" s="1"/>
  <c r="O30" i="26"/>
  <c r="N30" i="26"/>
  <c r="F27" i="34"/>
  <c r="G19" i="34"/>
  <c r="F23" i="17"/>
  <c r="M34" i="26"/>
  <c r="D29" i="17"/>
  <c r="F31" i="17"/>
  <c r="C44" i="17"/>
  <c r="L19" i="26"/>
  <c r="C36" i="17"/>
  <c r="D37" i="17"/>
  <c r="E44" i="17"/>
  <c r="E36" i="17"/>
  <c r="F44" i="17"/>
  <c r="F40" i="17"/>
  <c r="H20" i="34"/>
  <c r="G20" i="34"/>
  <c r="F24" i="17"/>
  <c r="D24" i="17"/>
  <c r="C29" i="17"/>
  <c r="E29" i="17"/>
  <c r="F30" i="17"/>
  <c r="C43" i="17"/>
  <c r="C39" i="17"/>
  <c r="D35" i="17"/>
  <c r="D44" i="17"/>
  <c r="D40" i="17"/>
  <c r="J36" i="17"/>
  <c r="D36" i="17"/>
  <c r="E43" i="17"/>
  <c r="E39" i="17"/>
  <c r="F39" i="17"/>
  <c r="G43" i="17"/>
  <c r="G39" i="17"/>
  <c r="F58" i="17"/>
  <c r="C61" i="17"/>
  <c r="E59" i="17"/>
  <c r="G39" i="34"/>
  <c r="F60" i="17"/>
  <c r="H40" i="34"/>
  <c r="G61" i="17"/>
  <c r="C35" i="17"/>
  <c r="D41" i="17"/>
  <c r="O19" i="26"/>
  <c r="F36" i="17"/>
  <c r="D59" i="17"/>
  <c r="G40" i="34"/>
  <c r="F61" i="17"/>
  <c r="P102" i="22"/>
  <c r="D19" i="34"/>
  <c r="D21" i="34" s="1"/>
  <c r="D67" i="17"/>
  <c r="H18" i="34"/>
  <c r="G22" i="17"/>
  <c r="G25" i="17" s="1"/>
  <c r="D23" i="17"/>
  <c r="C31" i="17"/>
  <c r="G31" i="17"/>
  <c r="C46" i="17"/>
  <c r="C42" i="17"/>
  <c r="C38" i="17"/>
  <c r="D43" i="17"/>
  <c r="D39" i="17"/>
  <c r="E35" i="17"/>
  <c r="E46" i="17"/>
  <c r="E38" i="17"/>
  <c r="F46" i="17"/>
  <c r="F42" i="17"/>
  <c r="F38" i="17"/>
  <c r="G46" i="17"/>
  <c r="G42" i="17"/>
  <c r="G38" i="17"/>
  <c r="C58" i="17"/>
  <c r="G58" i="17"/>
  <c r="C60" i="17"/>
  <c r="E40" i="34"/>
  <c r="D61" i="17"/>
  <c r="G38" i="34"/>
  <c r="F59" i="17"/>
  <c r="G102" i="22"/>
  <c r="M102" i="22"/>
  <c r="S102" i="22"/>
  <c r="F19" i="34"/>
  <c r="E23" i="17"/>
  <c r="D31" i="17"/>
  <c r="D45" i="17"/>
  <c r="P19" i="26"/>
  <c r="G35" i="17"/>
  <c r="N19" i="26"/>
  <c r="E40" i="17"/>
  <c r="G40" i="17"/>
  <c r="G59" i="2"/>
  <c r="C64" i="17" s="1"/>
  <c r="F39" i="34"/>
  <c r="E60" i="17"/>
  <c r="J102" i="22"/>
  <c r="M31" i="26"/>
  <c r="O31" i="26"/>
  <c r="L27" i="26"/>
  <c r="C67" i="17"/>
  <c r="F20" i="34"/>
  <c r="E24" i="17"/>
  <c r="C30" i="17"/>
  <c r="G29" i="17"/>
  <c r="F26" i="34"/>
  <c r="E30" i="17"/>
  <c r="G30" i="17"/>
  <c r="C45" i="17"/>
  <c r="C41" i="17"/>
  <c r="C37" i="17"/>
  <c r="D46" i="17"/>
  <c r="D42" i="17"/>
  <c r="D38" i="17"/>
  <c r="F35" i="17"/>
  <c r="E45" i="17"/>
  <c r="E41" i="17"/>
  <c r="E37" i="17"/>
  <c r="F45" i="17"/>
  <c r="F41" i="17"/>
  <c r="F37" i="17"/>
  <c r="G45" i="17"/>
  <c r="G41" i="17"/>
  <c r="G37" i="17"/>
  <c r="D58" i="17"/>
  <c r="C59" i="17"/>
  <c r="J60" i="17"/>
  <c r="D60" i="17"/>
  <c r="F40" i="34"/>
  <c r="E61" i="17"/>
  <c r="H38" i="34"/>
  <c r="G59" i="17"/>
  <c r="J22" i="17"/>
  <c r="I17" i="16"/>
  <c r="I24" i="17"/>
  <c r="C19" i="16"/>
  <c r="D19" i="16" s="1"/>
  <c r="M23" i="17"/>
  <c r="S23" i="17" s="1"/>
  <c r="K18" i="16"/>
  <c r="L18" i="16" s="1"/>
  <c r="I22" i="17"/>
  <c r="O22" i="17" s="1"/>
  <c r="N27" i="26"/>
  <c r="C17" i="16"/>
  <c r="M19" i="26"/>
  <c r="O34" i="26"/>
  <c r="N16" i="26"/>
  <c r="P34" i="26"/>
  <c r="L16" i="26"/>
  <c r="J59" i="2"/>
  <c r="D64" i="17" s="1"/>
  <c r="P16" i="26"/>
  <c r="F18" i="34"/>
  <c r="L34" i="26"/>
  <c r="P59" i="2"/>
  <c r="F64" i="17" s="1"/>
  <c r="O16" i="26"/>
  <c r="M59" i="2"/>
  <c r="E64" i="17" s="1"/>
  <c r="P27" i="26"/>
  <c r="O27" i="26"/>
  <c r="K95" i="17" l="1"/>
  <c r="E45" i="33"/>
  <c r="G90" i="16"/>
  <c r="H90" i="16" s="1"/>
  <c r="D72" i="34"/>
  <c r="G72" i="34"/>
  <c r="I90" i="16"/>
  <c r="J90" i="16" s="1"/>
  <c r="C90" i="16"/>
  <c r="D90" i="16" s="1"/>
  <c r="J95" i="17"/>
  <c r="P95" i="17" s="1"/>
  <c r="D45" i="33"/>
  <c r="L95" i="17"/>
  <c r="R95" i="17" s="1"/>
  <c r="E72" i="34"/>
  <c r="I95" i="17"/>
  <c r="O95" i="17" s="1"/>
  <c r="G45" i="33"/>
  <c r="K90" i="16"/>
  <c r="L90" i="16" s="1"/>
  <c r="H72" i="34"/>
  <c r="E46" i="16"/>
  <c r="F46" i="16" s="1"/>
  <c r="J51" i="17"/>
  <c r="P51" i="17" s="1"/>
  <c r="H37" i="34"/>
  <c r="S62" i="22"/>
  <c r="M64" i="17" s="1"/>
  <c r="S64" i="17" s="1"/>
  <c r="G37" i="34"/>
  <c r="G43" i="34" s="1"/>
  <c r="P62" i="22"/>
  <c r="L64" i="17" s="1"/>
  <c r="E37" i="34"/>
  <c r="J62" i="22"/>
  <c r="J64" i="17" s="1"/>
  <c r="P64" i="17" s="1"/>
  <c r="F37" i="34"/>
  <c r="M62" i="22"/>
  <c r="K64" i="17" s="1"/>
  <c r="Q64" i="17" s="1"/>
  <c r="Q95" i="17"/>
  <c r="R38" i="17"/>
  <c r="L31" i="17"/>
  <c r="R31" i="17" s="1"/>
  <c r="F25" i="17"/>
  <c r="J40" i="17"/>
  <c r="P40" i="17" s="1"/>
  <c r="M24" i="17"/>
  <c r="S24" i="17" s="1"/>
  <c r="I18" i="34"/>
  <c r="E17" i="16"/>
  <c r="F17" i="16" s="1"/>
  <c r="M60" i="17"/>
  <c r="S60" i="17" s="1"/>
  <c r="H39" i="34"/>
  <c r="E73" i="34"/>
  <c r="D46" i="33"/>
  <c r="G46" i="33"/>
  <c r="H73" i="34"/>
  <c r="H74" i="34" s="1"/>
  <c r="C46" i="33"/>
  <c r="D73" i="34"/>
  <c r="L96" i="17"/>
  <c r="G73" i="34"/>
  <c r="F46" i="33"/>
  <c r="F47" i="33" s="1"/>
  <c r="J59" i="17"/>
  <c r="P59" i="17" s="1"/>
  <c r="E38" i="34"/>
  <c r="K59" i="17"/>
  <c r="Q59" i="17" s="1"/>
  <c r="F38" i="34"/>
  <c r="F43" i="34" s="1"/>
  <c r="J23" i="17"/>
  <c r="P23" i="17" s="1"/>
  <c r="E19" i="34"/>
  <c r="I19" i="34" s="1"/>
  <c r="L22" i="17"/>
  <c r="R22" i="17" s="1"/>
  <c r="F73" i="34"/>
  <c r="F74" i="34" s="1"/>
  <c r="E46" i="33"/>
  <c r="E19" i="16"/>
  <c r="F19" i="16" s="1"/>
  <c r="E20" i="34"/>
  <c r="I20" i="34" s="1"/>
  <c r="M58" i="17"/>
  <c r="S58" i="17" s="1"/>
  <c r="M46" i="17"/>
  <c r="S46" i="17" s="1"/>
  <c r="E38" i="16"/>
  <c r="F38" i="16" s="1"/>
  <c r="C91" i="16"/>
  <c r="D91" i="16" s="1"/>
  <c r="G33" i="16"/>
  <c r="H33" i="16" s="1"/>
  <c r="K53" i="16"/>
  <c r="L53" i="16" s="1"/>
  <c r="J43" i="17"/>
  <c r="P43" i="17" s="1"/>
  <c r="I96" i="17"/>
  <c r="K38" i="17"/>
  <c r="Q38" i="17" s="1"/>
  <c r="M36" i="17"/>
  <c r="S36" i="17" s="1"/>
  <c r="K17" i="16"/>
  <c r="L17" i="16" s="1"/>
  <c r="M22" i="17"/>
  <c r="E40" i="16"/>
  <c r="F40" i="16" s="1"/>
  <c r="J45" i="17"/>
  <c r="P45" i="17" s="1"/>
  <c r="E25" i="16"/>
  <c r="F25" i="16" s="1"/>
  <c r="J30" i="17"/>
  <c r="P30" i="17" s="1"/>
  <c r="P36" i="17"/>
  <c r="F32" i="17"/>
  <c r="K31" i="16"/>
  <c r="L31" i="16" s="1"/>
  <c r="G18" i="16"/>
  <c r="H18" i="16" s="1"/>
  <c r="K23" i="17"/>
  <c r="Q23" i="17" s="1"/>
  <c r="H23" i="17"/>
  <c r="H24" i="17"/>
  <c r="E54" i="16"/>
  <c r="F54" i="16" s="1"/>
  <c r="L44" i="17"/>
  <c r="R44" i="17" s="1"/>
  <c r="L23" i="17"/>
  <c r="J58" i="17"/>
  <c r="P58" i="17" s="1"/>
  <c r="L37" i="17"/>
  <c r="R37" i="17" s="1"/>
  <c r="K41" i="17"/>
  <c r="Q41" i="17" s="1"/>
  <c r="J42" i="17"/>
  <c r="P42" i="17" s="1"/>
  <c r="G91" i="16"/>
  <c r="H91" i="16" s="1"/>
  <c r="K37" i="16"/>
  <c r="L37" i="16" s="1"/>
  <c r="J22" i="22"/>
  <c r="L60" i="17"/>
  <c r="R60" i="17" s="1"/>
  <c r="M39" i="17"/>
  <c r="S39" i="17" s="1"/>
  <c r="E31" i="16"/>
  <c r="F31" i="16" s="1"/>
  <c r="K60" i="17"/>
  <c r="Q60" i="17" s="1"/>
  <c r="C18" i="16"/>
  <c r="D18" i="16" s="1"/>
  <c r="K36" i="17"/>
  <c r="Q36" i="17" s="1"/>
  <c r="K58" i="17"/>
  <c r="Q58" i="17" s="1"/>
  <c r="K61" i="17"/>
  <c r="Q61" i="17" s="1"/>
  <c r="M37" i="17"/>
  <c r="S37" i="17" s="1"/>
  <c r="L41" i="17"/>
  <c r="R41" i="17" s="1"/>
  <c r="G40" i="16"/>
  <c r="H40" i="16" s="1"/>
  <c r="K25" i="16"/>
  <c r="L25" i="16" s="1"/>
  <c r="G19" i="16"/>
  <c r="H19" i="16" s="1"/>
  <c r="K55" i="16"/>
  <c r="L55" i="16" s="1"/>
  <c r="G54" i="16"/>
  <c r="H54" i="16" s="1"/>
  <c r="K38" i="16"/>
  <c r="L38" i="16" s="1"/>
  <c r="K39" i="17"/>
  <c r="Q39" i="17" s="1"/>
  <c r="I91" i="16"/>
  <c r="J91" i="16" s="1"/>
  <c r="E36" i="16"/>
  <c r="F36" i="16" s="1"/>
  <c r="K19" i="16"/>
  <c r="L19" i="16" s="1"/>
  <c r="K44" i="17"/>
  <c r="Q44" i="17" s="1"/>
  <c r="I26" i="16"/>
  <c r="J26" i="16" s="1"/>
  <c r="M41" i="17"/>
  <c r="S41" i="17" s="1"/>
  <c r="L45" i="17"/>
  <c r="R45" i="17" s="1"/>
  <c r="K30" i="17"/>
  <c r="Q30" i="17" s="1"/>
  <c r="K39" i="16"/>
  <c r="L39" i="16" s="1"/>
  <c r="L59" i="17"/>
  <c r="R59" i="17" s="1"/>
  <c r="I33" i="16"/>
  <c r="J33" i="16" s="1"/>
  <c r="K46" i="17"/>
  <c r="Q46" i="17" s="1"/>
  <c r="M31" i="17"/>
  <c r="S31" i="17" s="1"/>
  <c r="L43" i="17"/>
  <c r="R43" i="17" s="1"/>
  <c r="K43" i="17"/>
  <c r="Q43" i="17" s="1"/>
  <c r="J44" i="17"/>
  <c r="P44" i="17" s="1"/>
  <c r="J24" i="17"/>
  <c r="J13" i="16"/>
  <c r="K42" i="17"/>
  <c r="Q42" i="17" s="1"/>
  <c r="E91" i="16"/>
  <c r="F91" i="16" s="1"/>
  <c r="M40" i="17"/>
  <c r="S40" i="17" s="1"/>
  <c r="E26" i="16"/>
  <c r="F26" i="16" s="1"/>
  <c r="L61" i="17"/>
  <c r="R61" i="17" s="1"/>
  <c r="I35" i="16"/>
  <c r="J35" i="16" s="1"/>
  <c r="J37" i="17"/>
  <c r="P37" i="17" s="1"/>
  <c r="G26" i="16"/>
  <c r="H26" i="16" s="1"/>
  <c r="M59" i="17"/>
  <c r="S59" i="17" s="1"/>
  <c r="M45" i="17"/>
  <c r="S45" i="17" s="1"/>
  <c r="K37" i="17"/>
  <c r="Q37" i="17" s="1"/>
  <c r="J38" i="17"/>
  <c r="P38" i="17" s="1"/>
  <c r="K91" i="16"/>
  <c r="L91" i="16" s="1"/>
  <c r="J61" i="17"/>
  <c r="P61" i="17" s="1"/>
  <c r="K33" i="16"/>
  <c r="L33" i="16" s="1"/>
  <c r="L42" i="17"/>
  <c r="R42" i="17" s="1"/>
  <c r="M61" i="17"/>
  <c r="S61" i="17" s="1"/>
  <c r="I53" i="16"/>
  <c r="J53" i="16" s="1"/>
  <c r="L39" i="17"/>
  <c r="R39" i="17" s="1"/>
  <c r="L30" i="17"/>
  <c r="R30" i="17" s="1"/>
  <c r="L24" i="17"/>
  <c r="R24" i="17" s="1"/>
  <c r="E56" i="16"/>
  <c r="F56" i="16" s="1"/>
  <c r="P22" i="22"/>
  <c r="I32" i="16"/>
  <c r="J32" i="16" s="1"/>
  <c r="G56" i="16"/>
  <c r="H56" i="16" s="1"/>
  <c r="E32" i="16"/>
  <c r="F32" i="16" s="1"/>
  <c r="I36" i="16"/>
  <c r="J36" i="16" s="1"/>
  <c r="M38" i="17"/>
  <c r="S38" i="17" s="1"/>
  <c r="G36" i="16"/>
  <c r="H36" i="16" s="1"/>
  <c r="M96" i="17"/>
  <c r="K31" i="17"/>
  <c r="Q31" i="17" s="1"/>
  <c r="K56" i="16"/>
  <c r="L56" i="16" s="1"/>
  <c r="I37" i="16"/>
  <c r="J37" i="16" s="1"/>
  <c r="K32" i="16"/>
  <c r="L32" i="16" s="1"/>
  <c r="I19" i="16"/>
  <c r="J19" i="16" s="1"/>
  <c r="I25" i="16"/>
  <c r="J25" i="16" s="1"/>
  <c r="I34" i="16"/>
  <c r="J34" i="16" s="1"/>
  <c r="G31" i="16"/>
  <c r="H31" i="16" s="1"/>
  <c r="E37" i="16"/>
  <c r="F37" i="16" s="1"/>
  <c r="E55" i="16"/>
  <c r="F55" i="16" s="1"/>
  <c r="S43" i="17"/>
  <c r="L40" i="17"/>
  <c r="R40" i="17" s="1"/>
  <c r="I55" i="16"/>
  <c r="J55" i="16" s="1"/>
  <c r="K96" i="17"/>
  <c r="G38" i="16"/>
  <c r="H38" i="16" s="1"/>
  <c r="E39" i="16"/>
  <c r="F39" i="16" s="1"/>
  <c r="I38" i="16"/>
  <c r="J38" i="16" s="1"/>
  <c r="E34" i="16"/>
  <c r="F34" i="16" s="1"/>
  <c r="K36" i="16"/>
  <c r="L36" i="16" s="1"/>
  <c r="I40" i="16"/>
  <c r="G25" i="16"/>
  <c r="H25" i="16" s="1"/>
  <c r="E53" i="16"/>
  <c r="F53" i="16" s="1"/>
  <c r="I54" i="16"/>
  <c r="J54" i="16" s="1"/>
  <c r="E18" i="16"/>
  <c r="F18" i="16" s="1"/>
  <c r="S22" i="22"/>
  <c r="I39" i="16"/>
  <c r="J39" i="16" s="1"/>
  <c r="J96" i="17"/>
  <c r="G39" i="16"/>
  <c r="H39" i="16" s="1"/>
  <c r="I18" i="16"/>
  <c r="J18" i="16" s="1"/>
  <c r="D25" i="17"/>
  <c r="E25" i="17"/>
  <c r="T20" i="22"/>
  <c r="H29" i="17"/>
  <c r="G55" i="16"/>
  <c r="H55" i="16" s="1"/>
  <c r="J31" i="17"/>
  <c r="P31" i="17" s="1"/>
  <c r="H22" i="17"/>
  <c r="D32" i="17"/>
  <c r="K54" i="16"/>
  <c r="L54" i="16" s="1"/>
  <c r="J46" i="17"/>
  <c r="P46" i="17" s="1"/>
  <c r="J39" i="17"/>
  <c r="P39" i="17" s="1"/>
  <c r="H30" i="17"/>
  <c r="G22" i="22"/>
  <c r="I56" i="16"/>
  <c r="J56" i="16" s="1"/>
  <c r="K35" i="16"/>
  <c r="L35" i="16" s="1"/>
  <c r="G34" i="16"/>
  <c r="H34" i="16" s="1"/>
  <c r="M44" i="17"/>
  <c r="S44" i="17" s="1"/>
  <c r="P60" i="17"/>
  <c r="M42" i="17"/>
  <c r="S42" i="17" s="1"/>
  <c r="L46" i="17"/>
  <c r="R46" i="17" s="1"/>
  <c r="L58" i="17"/>
  <c r="R58" i="17" s="1"/>
  <c r="T21" i="22"/>
  <c r="G53" i="16"/>
  <c r="H53" i="16" s="1"/>
  <c r="K40" i="16"/>
  <c r="L40" i="16" s="1"/>
  <c r="G32" i="16"/>
  <c r="H32" i="16" s="1"/>
  <c r="E33" i="16"/>
  <c r="F33" i="16" s="1"/>
  <c r="M30" i="17"/>
  <c r="S30" i="17" s="1"/>
  <c r="K24" i="17"/>
  <c r="Q24" i="17" s="1"/>
  <c r="K26" i="16"/>
  <c r="L26" i="16" s="1"/>
  <c r="I23" i="17"/>
  <c r="O23" i="17" s="1"/>
  <c r="H31" i="17"/>
  <c r="E32" i="17"/>
  <c r="M22" i="22"/>
  <c r="K45" i="17"/>
  <c r="Q45" i="17" s="1"/>
  <c r="P41" i="17"/>
  <c r="S95" i="17"/>
  <c r="G32" i="17"/>
  <c r="G17" i="16"/>
  <c r="K22" i="17"/>
  <c r="K40" i="17"/>
  <c r="Q40" i="17" s="1"/>
  <c r="G35" i="16"/>
  <c r="H35" i="16" s="1"/>
  <c r="J17" i="16"/>
  <c r="F90" i="16"/>
  <c r="P22" i="17"/>
  <c r="T19" i="22"/>
  <c r="L36" i="17"/>
  <c r="R36" i="17" s="1"/>
  <c r="I31" i="16"/>
  <c r="J31" i="16" s="1"/>
  <c r="O24" i="17"/>
  <c r="D17" i="16"/>
  <c r="G74" i="34" l="1"/>
  <c r="D74" i="34"/>
  <c r="E47" i="33"/>
  <c r="D92" i="16"/>
  <c r="E74" i="34"/>
  <c r="D47" i="33"/>
  <c r="H45" i="33"/>
  <c r="I72" i="34"/>
  <c r="G47" i="33"/>
  <c r="E43" i="34"/>
  <c r="H43" i="34"/>
  <c r="R64" i="17"/>
  <c r="H46" i="33"/>
  <c r="M25" i="17"/>
  <c r="I21" i="34"/>
  <c r="J25" i="17"/>
  <c r="O27" i="27"/>
  <c r="F11" i="33"/>
  <c r="M27" i="27"/>
  <c r="D11" i="33"/>
  <c r="N27" i="27"/>
  <c r="E11" i="33"/>
  <c r="L27" i="27"/>
  <c r="C11" i="33"/>
  <c r="P27" i="27"/>
  <c r="G11" i="33"/>
  <c r="C47" i="33"/>
  <c r="E21" i="34"/>
  <c r="I73" i="34"/>
  <c r="S22" i="17"/>
  <c r="S25" i="17" s="1"/>
  <c r="K20" i="16"/>
  <c r="E92" i="16"/>
  <c r="F92" i="16"/>
  <c r="L20" i="16"/>
  <c r="H25" i="17"/>
  <c r="L25" i="17"/>
  <c r="L92" i="16"/>
  <c r="P24" i="17"/>
  <c r="P25" i="17" s="1"/>
  <c r="N23" i="17"/>
  <c r="J92" i="16"/>
  <c r="R23" i="17"/>
  <c r="R25" i="17" s="1"/>
  <c r="I92" i="16"/>
  <c r="K92" i="16"/>
  <c r="T22" i="22"/>
  <c r="M19" i="16"/>
  <c r="M91" i="16"/>
  <c r="G92" i="16"/>
  <c r="D20" i="16"/>
  <c r="H92" i="16"/>
  <c r="J40" i="16"/>
  <c r="K59" i="16"/>
  <c r="E20" i="16"/>
  <c r="F20" i="16"/>
  <c r="M18" i="16"/>
  <c r="L59" i="16"/>
  <c r="E59" i="16"/>
  <c r="F59" i="16"/>
  <c r="J20" i="16"/>
  <c r="J59" i="16"/>
  <c r="I20" i="16"/>
  <c r="H32" i="17"/>
  <c r="N24" i="17"/>
  <c r="I59" i="16"/>
  <c r="G59" i="16"/>
  <c r="H59" i="16"/>
  <c r="M90" i="16"/>
  <c r="Q22" i="17"/>
  <c r="Q25" i="17" s="1"/>
  <c r="K25" i="17"/>
  <c r="G20" i="16"/>
  <c r="H17" i="16"/>
  <c r="H20" i="16" s="1"/>
  <c r="I74" i="34" l="1"/>
  <c r="H47" i="33"/>
  <c r="M92" i="16"/>
  <c r="H11" i="33"/>
  <c r="M17" i="16"/>
  <c r="M20" i="16" s="1"/>
  <c r="F102" i="22" l="1"/>
  <c r="E102" i="22"/>
  <c r="R101" i="22"/>
  <c r="Q101" i="22"/>
  <c r="O101" i="22"/>
  <c r="N101" i="22"/>
  <c r="L101" i="22"/>
  <c r="K101" i="22"/>
  <c r="I101" i="22"/>
  <c r="H101" i="22"/>
  <c r="F101" i="22"/>
  <c r="E101" i="22"/>
  <c r="R67" i="22"/>
  <c r="Q67" i="22"/>
  <c r="O67" i="22"/>
  <c r="N67" i="22"/>
  <c r="L67" i="22"/>
  <c r="M67" i="22" s="1"/>
  <c r="I67" i="22"/>
  <c r="H67" i="22"/>
  <c r="F67" i="22"/>
  <c r="E67" i="22"/>
  <c r="R66" i="22"/>
  <c r="Q66" i="22"/>
  <c r="O66" i="22"/>
  <c r="N66" i="22"/>
  <c r="L66" i="22"/>
  <c r="M66" i="22" s="1"/>
  <c r="I66" i="22"/>
  <c r="H66" i="22"/>
  <c r="F66" i="22"/>
  <c r="E66" i="22"/>
  <c r="R65" i="22"/>
  <c r="Q65" i="22"/>
  <c r="O65" i="22"/>
  <c r="N65" i="22"/>
  <c r="L65" i="22"/>
  <c r="M65" i="22" s="1"/>
  <c r="I65" i="22"/>
  <c r="H65" i="22"/>
  <c r="F65" i="22"/>
  <c r="E65" i="22"/>
  <c r="F59" i="22"/>
  <c r="E59" i="22"/>
  <c r="F58" i="22"/>
  <c r="E58" i="22"/>
  <c r="F57" i="22"/>
  <c r="E57" i="22"/>
  <c r="F56" i="22"/>
  <c r="E56" i="22"/>
  <c r="F49" i="22"/>
  <c r="E49" i="22"/>
  <c r="F44" i="22"/>
  <c r="E44" i="22"/>
  <c r="F43" i="22"/>
  <c r="E43" i="22"/>
  <c r="F42" i="22"/>
  <c r="E42" i="22"/>
  <c r="F41" i="22"/>
  <c r="E41" i="22"/>
  <c r="F40" i="22"/>
  <c r="E40" i="22"/>
  <c r="F39" i="22"/>
  <c r="E39" i="22"/>
  <c r="F38" i="22"/>
  <c r="E38" i="22"/>
  <c r="F37" i="22"/>
  <c r="E37" i="22"/>
  <c r="F36" i="22"/>
  <c r="E36" i="22"/>
  <c r="F35" i="22"/>
  <c r="E35" i="22"/>
  <c r="F34" i="22"/>
  <c r="E34" i="22"/>
  <c r="R33" i="22"/>
  <c r="Q33" i="22"/>
  <c r="O33" i="22"/>
  <c r="N33" i="22"/>
  <c r="L33" i="22"/>
  <c r="K33" i="22"/>
  <c r="I33" i="22"/>
  <c r="H33" i="22"/>
  <c r="F33" i="22"/>
  <c r="E33" i="22"/>
  <c r="F28" i="22"/>
  <c r="E28" i="22"/>
  <c r="F27" i="22"/>
  <c r="E27" i="22"/>
  <c r="R26" i="22"/>
  <c r="Q26" i="22"/>
  <c r="O26" i="22"/>
  <c r="N26" i="22"/>
  <c r="L26" i="22"/>
  <c r="K26" i="22"/>
  <c r="I26" i="22"/>
  <c r="H26" i="22"/>
  <c r="E26" i="22"/>
  <c r="G26" i="22" s="1"/>
  <c r="F19" i="22"/>
  <c r="E19" i="22"/>
  <c r="P26" i="22" l="1"/>
  <c r="G25" i="34" s="1"/>
  <c r="G28" i="34" s="1"/>
  <c r="S33" i="22"/>
  <c r="S50" i="22" s="1"/>
  <c r="G37" i="22"/>
  <c r="T37" i="22" s="1"/>
  <c r="G41" i="22"/>
  <c r="I43" i="17" s="1"/>
  <c r="O43" i="17" s="1"/>
  <c r="G49" i="22"/>
  <c r="C46" i="16" s="1"/>
  <c r="D46" i="16" s="1"/>
  <c r="M46" i="16" s="1"/>
  <c r="G59" i="22"/>
  <c r="D40" i="34" s="1"/>
  <c r="I40" i="34" s="1"/>
  <c r="P66" i="22"/>
  <c r="J66" i="22"/>
  <c r="P65" i="22"/>
  <c r="G56" i="22"/>
  <c r="G66" i="22"/>
  <c r="S67" i="22"/>
  <c r="G27" i="22"/>
  <c r="M33" i="22"/>
  <c r="G35" i="22"/>
  <c r="T35" i="22" s="1"/>
  <c r="G39" i="22"/>
  <c r="C36" i="16" s="1"/>
  <c r="D36" i="16" s="1"/>
  <c r="M36" i="16" s="1"/>
  <c r="G43" i="22"/>
  <c r="T43" i="22" s="1"/>
  <c r="J65" i="22"/>
  <c r="G67" i="22"/>
  <c r="P67" i="22"/>
  <c r="J33" i="22"/>
  <c r="S66" i="22"/>
  <c r="G36" i="22"/>
  <c r="I38" i="17" s="1"/>
  <c r="O38" i="17" s="1"/>
  <c r="G40" i="22"/>
  <c r="I42" i="17" s="1"/>
  <c r="O42" i="17" s="1"/>
  <c r="G58" i="22"/>
  <c r="J67" i="22"/>
  <c r="S65" i="22"/>
  <c r="S26" i="22"/>
  <c r="G65" i="22"/>
  <c r="G28" i="22"/>
  <c r="G34" i="22"/>
  <c r="G42" i="22"/>
  <c r="G38" i="22"/>
  <c r="G44" i="22"/>
  <c r="M26" i="22"/>
  <c r="M29" i="22" s="1"/>
  <c r="G57" i="22"/>
  <c r="D38" i="34" s="1"/>
  <c r="P33" i="22"/>
  <c r="P50" i="22" s="1"/>
  <c r="G33" i="22"/>
  <c r="C30" i="16" s="1"/>
  <c r="J26" i="22"/>
  <c r="E25" i="34" s="1"/>
  <c r="E28" i="34" s="1"/>
  <c r="D25" i="34"/>
  <c r="I29" i="17"/>
  <c r="O29" i="17" s="1"/>
  <c r="C24" i="16"/>
  <c r="D24" i="16" s="1"/>
  <c r="M26" i="27"/>
  <c r="J55" i="17"/>
  <c r="E50" i="16"/>
  <c r="F50" i="16" s="1"/>
  <c r="N26" i="27"/>
  <c r="K55" i="17"/>
  <c r="G50" i="16"/>
  <c r="H50" i="16" s="1"/>
  <c r="O26" i="27"/>
  <c r="I50" i="16"/>
  <c r="J50" i="16" s="1"/>
  <c r="P26" i="27"/>
  <c r="M55" i="17"/>
  <c r="L55" i="17"/>
  <c r="K50" i="16"/>
  <c r="L50" i="16" s="1"/>
  <c r="I37" i="17" l="1"/>
  <c r="O37" i="17" s="1"/>
  <c r="M35" i="17"/>
  <c r="S35" i="17" s="1"/>
  <c r="L29" i="17"/>
  <c r="R29" i="17" s="1"/>
  <c r="I24" i="16"/>
  <c r="I27" i="16" s="1"/>
  <c r="K30" i="16"/>
  <c r="L30" i="16" s="1"/>
  <c r="L47" i="16" s="1"/>
  <c r="I39" i="17"/>
  <c r="O39" i="17" s="1"/>
  <c r="C38" i="16"/>
  <c r="D38" i="16" s="1"/>
  <c r="M38" i="16" s="1"/>
  <c r="C34" i="16"/>
  <c r="D34" i="16" s="1"/>
  <c r="M34" i="16" s="1"/>
  <c r="T49" i="22"/>
  <c r="I51" i="17"/>
  <c r="N51" i="17" s="1"/>
  <c r="T39" i="22"/>
  <c r="C56" i="16"/>
  <c r="D56" i="16" s="1"/>
  <c r="M56" i="16" s="1"/>
  <c r="I61" i="17"/>
  <c r="O61" i="17" s="1"/>
  <c r="T41" i="22"/>
  <c r="P29" i="22"/>
  <c r="T59" i="22"/>
  <c r="I41" i="17"/>
  <c r="O41" i="17" s="1"/>
  <c r="F25" i="34"/>
  <c r="F28" i="34" s="1"/>
  <c r="T36" i="22"/>
  <c r="C33" i="16"/>
  <c r="D33" i="16" s="1"/>
  <c r="M33" i="16" s="1"/>
  <c r="C32" i="16"/>
  <c r="D32" i="16" s="1"/>
  <c r="M32" i="16" s="1"/>
  <c r="G62" i="22"/>
  <c r="I64" i="17" s="1"/>
  <c r="C40" i="16"/>
  <c r="D40" i="16" s="1"/>
  <c r="M40" i="16" s="1"/>
  <c r="D27" i="34"/>
  <c r="I27" i="34" s="1"/>
  <c r="I31" i="17"/>
  <c r="O31" i="17" s="1"/>
  <c r="T28" i="22"/>
  <c r="C26" i="16"/>
  <c r="D26" i="16" s="1"/>
  <c r="M26" i="16" s="1"/>
  <c r="D46" i="34"/>
  <c r="C62" i="16"/>
  <c r="D62" i="16" s="1"/>
  <c r="I67" i="17"/>
  <c r="O67" i="17" s="1"/>
  <c r="H25" i="34"/>
  <c r="H28" i="34" s="1"/>
  <c r="K24" i="16"/>
  <c r="M29" i="17"/>
  <c r="S29" i="22"/>
  <c r="E46" i="34"/>
  <c r="E62" i="16"/>
  <c r="F62" i="16" s="1"/>
  <c r="J67" i="17"/>
  <c r="P67" i="17" s="1"/>
  <c r="I58" i="17"/>
  <c r="O58" i="17" s="1"/>
  <c r="T56" i="22"/>
  <c r="D37" i="34"/>
  <c r="I37" i="34" s="1"/>
  <c r="C53" i="16"/>
  <c r="D53" i="16" s="1"/>
  <c r="M52" i="17"/>
  <c r="H31" i="34"/>
  <c r="C37" i="16"/>
  <c r="D37" i="16" s="1"/>
  <c r="M37" i="16" s="1"/>
  <c r="I59" i="17"/>
  <c r="O59" i="17" s="1"/>
  <c r="T40" i="22"/>
  <c r="I45" i="17"/>
  <c r="O45" i="17" s="1"/>
  <c r="D26" i="34"/>
  <c r="I26" i="34" s="1"/>
  <c r="I30" i="17"/>
  <c r="O30" i="17" s="1"/>
  <c r="C25" i="16"/>
  <c r="D25" i="16" s="1"/>
  <c r="M25" i="16" s="1"/>
  <c r="T27" i="22"/>
  <c r="D39" i="34"/>
  <c r="I39" i="34" s="1"/>
  <c r="C55" i="16"/>
  <c r="D55" i="16" s="1"/>
  <c r="M55" i="16" s="1"/>
  <c r="T58" i="22"/>
  <c r="I60" i="17"/>
  <c r="O60" i="17" s="1"/>
  <c r="C54" i="16"/>
  <c r="D54" i="16" s="1"/>
  <c r="M54" i="16" s="1"/>
  <c r="T57" i="22"/>
  <c r="J35" i="17"/>
  <c r="P35" i="17" s="1"/>
  <c r="J50" i="22"/>
  <c r="E30" i="16"/>
  <c r="G29" i="22"/>
  <c r="G30" i="16"/>
  <c r="M50" i="22"/>
  <c r="K35" i="17"/>
  <c r="Q35" i="17" s="1"/>
  <c r="I44" i="17"/>
  <c r="O44" i="17" s="1"/>
  <c r="T42" i="22"/>
  <c r="C39" i="16"/>
  <c r="D39" i="16" s="1"/>
  <c r="M39" i="16" s="1"/>
  <c r="C41" i="16"/>
  <c r="D41" i="16" s="1"/>
  <c r="M41" i="16" s="1"/>
  <c r="I46" i="17"/>
  <c r="O46" i="17" s="1"/>
  <c r="T44" i="22"/>
  <c r="T34" i="22"/>
  <c r="I36" i="17"/>
  <c r="O36" i="17" s="1"/>
  <c r="C31" i="16"/>
  <c r="D31" i="16" s="1"/>
  <c r="M31" i="16" s="1"/>
  <c r="T38" i="22"/>
  <c r="C35" i="16"/>
  <c r="D35" i="16" s="1"/>
  <c r="M35" i="16" s="1"/>
  <c r="I40" i="17"/>
  <c r="O40" i="17" s="1"/>
  <c r="K29" i="17"/>
  <c r="Q29" i="17" s="1"/>
  <c r="G24" i="16"/>
  <c r="H24" i="16" s="1"/>
  <c r="H27" i="16" s="1"/>
  <c r="E15" i="33"/>
  <c r="E14" i="32"/>
  <c r="I38" i="34"/>
  <c r="L35" i="17"/>
  <c r="R35" i="17" s="1"/>
  <c r="I30" i="16"/>
  <c r="J30" i="16" s="1"/>
  <c r="J47" i="16" s="1"/>
  <c r="L52" i="17"/>
  <c r="G31" i="34"/>
  <c r="G50" i="22"/>
  <c r="D31" i="34" s="1"/>
  <c r="T33" i="22"/>
  <c r="I35" i="17"/>
  <c r="O35" i="17" s="1"/>
  <c r="D30" i="16"/>
  <c r="T26" i="22"/>
  <c r="J29" i="22"/>
  <c r="J29" i="17"/>
  <c r="P29" i="17" s="1"/>
  <c r="E24" i="16"/>
  <c r="E27" i="16" s="1"/>
  <c r="D27" i="16"/>
  <c r="G55" i="17"/>
  <c r="S55" i="17" s="1"/>
  <c r="B96" i="17"/>
  <c r="B95" i="17"/>
  <c r="B76" i="17"/>
  <c r="B68" i="17"/>
  <c r="B67" i="17"/>
  <c r="B61" i="17"/>
  <c r="B60" i="17"/>
  <c r="B59" i="17"/>
  <c r="B58" i="17"/>
  <c r="B46" i="17"/>
  <c r="B45" i="17"/>
  <c r="B44" i="17"/>
  <c r="B43" i="17"/>
  <c r="B42" i="17"/>
  <c r="B41" i="17"/>
  <c r="B40" i="17"/>
  <c r="B39" i="17"/>
  <c r="B38" i="17"/>
  <c r="B37" i="17"/>
  <c r="B36" i="17"/>
  <c r="B35" i="17"/>
  <c r="B31" i="17"/>
  <c r="B30" i="17"/>
  <c r="B29" i="17"/>
  <c r="B24" i="17"/>
  <c r="B23" i="17"/>
  <c r="B22" i="17"/>
  <c r="B19" i="17"/>
  <c r="B18" i="17"/>
  <c r="B17" i="17"/>
  <c r="B16" i="17"/>
  <c r="B15" i="17"/>
  <c r="B14" i="17"/>
  <c r="B91" i="16"/>
  <c r="B90" i="16"/>
  <c r="B71" i="16"/>
  <c r="B53" i="16"/>
  <c r="B56" i="16"/>
  <c r="B55" i="16"/>
  <c r="B54" i="16"/>
  <c r="B14" i="16"/>
  <c r="B13" i="16"/>
  <c r="B12" i="16"/>
  <c r="B11" i="16"/>
  <c r="B9" i="16"/>
  <c r="B19" i="16"/>
  <c r="B18" i="16"/>
  <c r="B17" i="16"/>
  <c r="B26" i="16"/>
  <c r="B25" i="16"/>
  <c r="B24" i="16"/>
  <c r="B40" i="16"/>
  <c r="B39" i="16"/>
  <c r="B38" i="16"/>
  <c r="B37" i="16"/>
  <c r="B36" i="16"/>
  <c r="B35" i="16"/>
  <c r="B34" i="16"/>
  <c r="B33" i="16"/>
  <c r="B32" i="16"/>
  <c r="B31" i="16"/>
  <c r="B30" i="16"/>
  <c r="J24" i="16" l="1"/>
  <c r="J27" i="16" s="1"/>
  <c r="C14" i="32"/>
  <c r="F14" i="32"/>
  <c r="D15" i="33"/>
  <c r="K47" i="16"/>
  <c r="L32" i="17"/>
  <c r="F15" i="33"/>
  <c r="O51" i="17"/>
  <c r="T51" i="17" s="1"/>
  <c r="L16" i="27"/>
  <c r="I47" i="16"/>
  <c r="C15" i="33"/>
  <c r="D28" i="34"/>
  <c r="I43" i="34"/>
  <c r="I25" i="34"/>
  <c r="I28" i="34" s="1"/>
  <c r="D14" i="32"/>
  <c r="D43" i="34"/>
  <c r="T62" i="22"/>
  <c r="F30" i="16"/>
  <c r="F47" i="16" s="1"/>
  <c r="E47" i="16"/>
  <c r="G14" i="32"/>
  <c r="G15" i="33"/>
  <c r="K52" i="17"/>
  <c r="F31" i="34"/>
  <c r="H30" i="16"/>
  <c r="H47" i="16" s="1"/>
  <c r="G47" i="16"/>
  <c r="D59" i="16"/>
  <c r="M53" i="16"/>
  <c r="M59" i="16" s="1"/>
  <c r="S29" i="17"/>
  <c r="M32" i="17"/>
  <c r="T29" i="22"/>
  <c r="T30" i="22" s="1"/>
  <c r="J52" i="17"/>
  <c r="E31" i="34"/>
  <c r="L24" i="16"/>
  <c r="L27" i="16" s="1"/>
  <c r="K27" i="16"/>
  <c r="C47" i="16"/>
  <c r="T50" i="22"/>
  <c r="G27" i="16"/>
  <c r="K32" i="17"/>
  <c r="O64" i="17"/>
  <c r="T64" i="17" s="1"/>
  <c r="N64" i="17"/>
  <c r="I52" i="17"/>
  <c r="D47" i="16"/>
  <c r="F24" i="16"/>
  <c r="H47" i="34"/>
  <c r="D47" i="34"/>
  <c r="L30" i="27"/>
  <c r="N30" i="27"/>
  <c r="P30" i="27"/>
  <c r="L31" i="27"/>
  <c r="N31" i="27"/>
  <c r="H46" i="34"/>
  <c r="G47" i="34"/>
  <c r="F48" i="34"/>
  <c r="M31" i="27"/>
  <c r="O31" i="27"/>
  <c r="G48" i="34"/>
  <c r="H48" i="34"/>
  <c r="F46" i="34"/>
  <c r="E47" i="34"/>
  <c r="D48" i="34"/>
  <c r="P31" i="27"/>
  <c r="G46" i="34"/>
  <c r="F47" i="34"/>
  <c r="E48" i="34"/>
  <c r="M16" i="27"/>
  <c r="M30" i="27"/>
  <c r="O30" i="27"/>
  <c r="T41" i="2"/>
  <c r="R32" i="17"/>
  <c r="C32" i="17"/>
  <c r="C25" i="17"/>
  <c r="T46" i="2"/>
  <c r="H51" i="17" s="1"/>
  <c r="T40" i="2"/>
  <c r="F55" i="17"/>
  <c r="R55" i="17" s="1"/>
  <c r="E55" i="17"/>
  <c r="Q55" i="17" s="1"/>
  <c r="D55" i="17"/>
  <c r="P55" i="17" s="1"/>
  <c r="T39" i="2"/>
  <c r="S30" i="22" l="1"/>
  <c r="S78" i="22" s="1"/>
  <c r="P30" i="22"/>
  <c r="P78" i="22" s="1"/>
  <c r="M30" i="22"/>
  <c r="M78" i="22" s="1"/>
  <c r="J30" i="22"/>
  <c r="J78" i="22" s="1"/>
  <c r="G30" i="22"/>
  <c r="G78" i="22" s="1"/>
  <c r="H14" i="32"/>
  <c r="H15" i="33"/>
  <c r="M30" i="16"/>
  <c r="M47" i="16" s="1"/>
  <c r="I31" i="34"/>
  <c r="N52" i="17"/>
  <c r="F27" i="16"/>
  <c r="M24" i="16"/>
  <c r="M27" i="16" s="1"/>
  <c r="E49" i="34"/>
  <c r="H49" i="34"/>
  <c r="G49" i="34"/>
  <c r="F49" i="34"/>
  <c r="I46" i="34"/>
  <c r="I47" i="34"/>
  <c r="D49" i="34"/>
  <c r="I48" i="34"/>
  <c r="K68" i="17"/>
  <c r="Q68" i="17" s="1"/>
  <c r="G63" i="16"/>
  <c r="H63" i="16" s="1"/>
  <c r="K69" i="17"/>
  <c r="Q69" i="17" s="1"/>
  <c r="G64" i="16"/>
  <c r="H64" i="16" s="1"/>
  <c r="K67" i="17"/>
  <c r="Q67" i="17" s="1"/>
  <c r="G62" i="16"/>
  <c r="L69" i="17"/>
  <c r="R69" i="17" s="1"/>
  <c r="I64" i="16"/>
  <c r="J64" i="16" s="1"/>
  <c r="L68" i="17"/>
  <c r="R68" i="17" s="1"/>
  <c r="I63" i="16"/>
  <c r="J63" i="16" s="1"/>
  <c r="J69" i="17"/>
  <c r="P69" i="17" s="1"/>
  <c r="E64" i="16"/>
  <c r="F64" i="16" s="1"/>
  <c r="L67" i="17"/>
  <c r="R67" i="17" s="1"/>
  <c r="I62" i="16"/>
  <c r="M69" i="17"/>
  <c r="S69" i="17" s="1"/>
  <c r="K64" i="16"/>
  <c r="L64" i="16" s="1"/>
  <c r="I68" i="17"/>
  <c r="O68" i="17" s="1"/>
  <c r="C63" i="16"/>
  <c r="D63" i="16" s="1"/>
  <c r="I69" i="17"/>
  <c r="O69" i="17" s="1"/>
  <c r="C64" i="16"/>
  <c r="D64" i="16" s="1"/>
  <c r="M68" i="17"/>
  <c r="S68" i="17" s="1"/>
  <c r="K63" i="16"/>
  <c r="L63" i="16" s="1"/>
  <c r="J68" i="17"/>
  <c r="P68" i="17" s="1"/>
  <c r="E63" i="16"/>
  <c r="M67" i="17"/>
  <c r="S67" i="17" s="1"/>
  <c r="K62" i="16"/>
  <c r="Q32" i="17"/>
  <c r="S32" i="17"/>
  <c r="O32" i="17"/>
  <c r="K97" i="17"/>
  <c r="T67" i="22"/>
  <c r="O16" i="27"/>
  <c r="P103" i="22"/>
  <c r="F31" i="32" s="1"/>
  <c r="G103" i="22"/>
  <c r="J68" i="22"/>
  <c r="M19" i="27" s="1"/>
  <c r="M97" i="17"/>
  <c r="M103" i="22"/>
  <c r="E31" i="32" s="1"/>
  <c r="O52" i="17"/>
  <c r="P16" i="27"/>
  <c r="M68" i="22"/>
  <c r="N19" i="27" s="1"/>
  <c r="T66" i="22"/>
  <c r="T65" i="22"/>
  <c r="G68" i="22"/>
  <c r="L19" i="27" s="1"/>
  <c r="T95" i="17"/>
  <c r="P68" i="22"/>
  <c r="O19" i="27" s="1"/>
  <c r="J103" i="22"/>
  <c r="D31" i="32" s="1"/>
  <c r="S68" i="22"/>
  <c r="P19" i="27" s="1"/>
  <c r="S103" i="22"/>
  <c r="G31" i="32" s="1"/>
  <c r="N16" i="27"/>
  <c r="G70" i="17"/>
  <c r="H68" i="17"/>
  <c r="I32" i="17"/>
  <c r="C59" i="16"/>
  <c r="H69" i="17"/>
  <c r="N60" i="17"/>
  <c r="C27" i="16"/>
  <c r="I25" i="17"/>
  <c r="N46" i="17"/>
  <c r="F70" i="17"/>
  <c r="H67" i="17"/>
  <c r="D70" i="17"/>
  <c r="O25" i="17"/>
  <c r="N38" i="17"/>
  <c r="C20" i="16"/>
  <c r="N96" i="17"/>
  <c r="S52" i="17"/>
  <c r="N41" i="17"/>
  <c r="T37" i="17"/>
  <c r="T46" i="17"/>
  <c r="N35" i="17"/>
  <c r="T38" i="17"/>
  <c r="N40" i="17"/>
  <c r="T39" i="17"/>
  <c r="T41" i="17"/>
  <c r="Q52" i="17"/>
  <c r="H46" i="17"/>
  <c r="N43" i="17"/>
  <c r="T44" i="17"/>
  <c r="T36" i="17"/>
  <c r="N36" i="17"/>
  <c r="T43" i="17"/>
  <c r="N61" i="17"/>
  <c r="E70" i="17"/>
  <c r="N37" i="17"/>
  <c r="C70" i="17"/>
  <c r="N45" i="17"/>
  <c r="N31" i="17"/>
  <c r="T23" i="17"/>
  <c r="T45" i="17"/>
  <c r="N29" i="17"/>
  <c r="C55" i="17"/>
  <c r="H55" i="17" s="1"/>
  <c r="H44" i="17"/>
  <c r="N30" i="17"/>
  <c r="N59" i="17"/>
  <c r="N42" i="17"/>
  <c r="N44" i="17"/>
  <c r="H45" i="17"/>
  <c r="T40" i="17"/>
  <c r="T42" i="17"/>
  <c r="N39" i="17"/>
  <c r="R52" i="17"/>
  <c r="T30" i="17"/>
  <c r="N58" i="17"/>
  <c r="T35" i="17"/>
  <c r="N22" i="17"/>
  <c r="N25" i="17" s="1"/>
  <c r="J97" i="17"/>
  <c r="C92" i="16"/>
  <c r="T50" i="2"/>
  <c r="P19" i="2"/>
  <c r="G21" i="34" s="1"/>
  <c r="S19" i="2"/>
  <c r="H21" i="34" s="1"/>
  <c r="P65" i="2"/>
  <c r="S65" i="2"/>
  <c r="P100" i="2"/>
  <c r="R96" i="17" s="1"/>
  <c r="R97" i="17" s="1"/>
  <c r="S26" i="2"/>
  <c r="P26" i="2"/>
  <c r="S100" i="2"/>
  <c r="S96" i="17" s="1"/>
  <c r="S97" i="17" s="1"/>
  <c r="P47" i="2"/>
  <c r="F52" i="17" s="1"/>
  <c r="S47" i="2"/>
  <c r="G52" i="17" s="1"/>
  <c r="T78" i="22" l="1"/>
  <c r="F17" i="32"/>
  <c r="F18" i="33"/>
  <c r="I34" i="34"/>
  <c r="E18" i="33"/>
  <c r="E17" i="32"/>
  <c r="I49" i="34"/>
  <c r="C17" i="32"/>
  <c r="C18" i="33"/>
  <c r="D18" i="33"/>
  <c r="D17" i="32"/>
  <c r="G17" i="32"/>
  <c r="G18" i="33"/>
  <c r="C31" i="32"/>
  <c r="H31" i="32" s="1"/>
  <c r="T53" i="22"/>
  <c r="C65" i="16"/>
  <c r="N69" i="17"/>
  <c r="G97" i="17"/>
  <c r="O70" i="17"/>
  <c r="J70" i="17"/>
  <c r="F97" i="17"/>
  <c r="T68" i="17"/>
  <c r="N68" i="17"/>
  <c r="K70" i="17"/>
  <c r="I70" i="17"/>
  <c r="N67" i="17"/>
  <c r="L70" i="17"/>
  <c r="M70" i="17"/>
  <c r="I55" i="17"/>
  <c r="C50" i="16"/>
  <c r="D50" i="16" s="1"/>
  <c r="M50" i="16" s="1"/>
  <c r="J62" i="16"/>
  <c r="J65" i="16" s="1"/>
  <c r="I65" i="16"/>
  <c r="H62" i="16"/>
  <c r="G65" i="16"/>
  <c r="M64" i="16"/>
  <c r="F63" i="16"/>
  <c r="F65" i="16" s="1"/>
  <c r="E65" i="16"/>
  <c r="L62" i="16"/>
  <c r="L65" i="16" s="1"/>
  <c r="K65" i="16"/>
  <c r="D65" i="16"/>
  <c r="N32" i="17"/>
  <c r="T61" i="17"/>
  <c r="L26" i="27"/>
  <c r="S70" i="17"/>
  <c r="T68" i="22"/>
  <c r="T52" i="17"/>
  <c r="T59" i="17"/>
  <c r="T60" i="17"/>
  <c r="O34" i="27"/>
  <c r="P34" i="27"/>
  <c r="T69" i="17"/>
  <c r="T31" i="17"/>
  <c r="T67" i="17"/>
  <c r="H70" i="17"/>
  <c r="L97" i="17"/>
  <c r="Q70" i="17"/>
  <c r="J32" i="17"/>
  <c r="T24" i="17"/>
  <c r="P70" i="17"/>
  <c r="T58" i="17"/>
  <c r="P52" i="17"/>
  <c r="R70" i="17"/>
  <c r="T22" i="17"/>
  <c r="I97" i="17"/>
  <c r="N95" i="17"/>
  <c r="N97" i="17" s="1"/>
  <c r="H17" i="32" l="1"/>
  <c r="H18" i="33"/>
  <c r="N55" i="17"/>
  <c r="O55" i="17"/>
  <c r="T55" i="17" s="1"/>
  <c r="T25" i="17"/>
  <c r="N70" i="17"/>
  <c r="H65" i="16"/>
  <c r="M62" i="16"/>
  <c r="M63" i="16"/>
  <c r="T29" i="17"/>
  <c r="T32" i="17" s="1"/>
  <c r="P32" i="17"/>
  <c r="T70" i="17"/>
  <c r="M65" i="16" l="1"/>
  <c r="G56" i="10"/>
  <c r="I56" i="10" s="1"/>
  <c r="H60" i="10"/>
  <c r="G51" i="10"/>
  <c r="I51" i="10" s="1"/>
  <c r="G58" i="10"/>
  <c r="I58" i="10" s="1"/>
  <c r="G57" i="10"/>
  <c r="I57" i="10" s="1"/>
  <c r="G55" i="10"/>
  <c r="I55" i="10" s="1"/>
  <c r="G54" i="10"/>
  <c r="I54" i="10" s="1"/>
  <c r="G53" i="10"/>
  <c r="I53" i="10" s="1"/>
  <c r="G52" i="10"/>
  <c r="I52" i="10" s="1"/>
  <c r="G50" i="10"/>
  <c r="I50" i="10" s="1"/>
  <c r="G49" i="10"/>
  <c r="I49" i="10" s="1"/>
  <c r="G48" i="10"/>
  <c r="I48" i="10" s="1"/>
  <c r="G46" i="10"/>
  <c r="I46" i="10" s="1"/>
  <c r="G45" i="10"/>
  <c r="I45" i="10" s="1"/>
  <c r="G44" i="10"/>
  <c r="I44" i="10" s="1"/>
  <c r="G43" i="10"/>
  <c r="G68" i="10" l="1"/>
  <c r="G69" i="10"/>
  <c r="F32" i="10" l="1"/>
  <c r="F33" i="10" s="1"/>
  <c r="G47" i="10"/>
  <c r="I47" i="10" s="1"/>
  <c r="G59" i="10"/>
  <c r="I59" i="10" s="1"/>
  <c r="I43" i="10" l="1"/>
  <c r="H61" i="10" s="1"/>
  <c r="H62" i="10" l="1"/>
  <c r="D10" i="2" l="1"/>
  <c r="D11" i="2"/>
  <c r="D12" i="2"/>
  <c r="D13" i="2"/>
  <c r="D9" i="2"/>
  <c r="F15" i="22" l="1"/>
  <c r="G12" i="2"/>
  <c r="F14" i="22"/>
  <c r="G11" i="2"/>
  <c r="F16" i="22"/>
  <c r="G13" i="2"/>
  <c r="G10" i="2"/>
  <c r="G9" i="2"/>
  <c r="D11" i="34" s="1"/>
  <c r="F13" i="22"/>
  <c r="D16" i="22"/>
  <c r="D14" i="22"/>
  <c r="D15" i="22"/>
  <c r="D12" i="22"/>
  <c r="D13" i="22"/>
  <c r="D8" i="2"/>
  <c r="F8" i="2" l="1"/>
  <c r="F11" i="22" s="1"/>
  <c r="G14" i="22"/>
  <c r="I14" i="22"/>
  <c r="G16" i="22"/>
  <c r="I16" i="22"/>
  <c r="G13" i="22"/>
  <c r="I13" i="22"/>
  <c r="G15" i="22"/>
  <c r="I15" i="22"/>
  <c r="J11" i="2"/>
  <c r="J10" i="2"/>
  <c r="C18" i="17"/>
  <c r="J13" i="2"/>
  <c r="J12" i="2"/>
  <c r="C17" i="17"/>
  <c r="C19" i="17"/>
  <c r="J9" i="2"/>
  <c r="C16" i="17"/>
  <c r="C15" i="17"/>
  <c r="D11" i="22"/>
  <c r="T63" i="2"/>
  <c r="G8" i="2" l="1"/>
  <c r="G14" i="2" s="1"/>
  <c r="I11" i="22"/>
  <c r="G11" i="22"/>
  <c r="I8" i="2"/>
  <c r="L8" i="2" s="1"/>
  <c r="O8" i="2" s="1"/>
  <c r="R8" i="2" s="1"/>
  <c r="J15" i="22"/>
  <c r="L15" i="22"/>
  <c r="J16" i="22"/>
  <c r="L16" i="22"/>
  <c r="J14" i="22"/>
  <c r="L14" i="22"/>
  <c r="J13" i="22"/>
  <c r="L13" i="22"/>
  <c r="D16" i="17"/>
  <c r="D13" i="34"/>
  <c r="I17" i="17"/>
  <c r="C12" i="16"/>
  <c r="D12" i="16" s="1"/>
  <c r="M13" i="2"/>
  <c r="D15" i="34"/>
  <c r="C14" i="16"/>
  <c r="D14" i="16" s="1"/>
  <c r="I19" i="17"/>
  <c r="M10" i="2"/>
  <c r="D18" i="17"/>
  <c r="M11" i="2"/>
  <c r="D19" i="17"/>
  <c r="D14" i="34"/>
  <c r="I18" i="17"/>
  <c r="C13" i="16"/>
  <c r="D13" i="16" s="1"/>
  <c r="M12" i="2"/>
  <c r="D17" i="17"/>
  <c r="D15" i="17"/>
  <c r="M9" i="2"/>
  <c r="D12" i="34"/>
  <c r="C11" i="16"/>
  <c r="D11" i="16" s="1"/>
  <c r="I16" i="17"/>
  <c r="C10" i="16"/>
  <c r="D10" i="16" s="1"/>
  <c r="I15" i="17"/>
  <c r="J8" i="2" l="1"/>
  <c r="D14" i="17" s="1"/>
  <c r="D20" i="17" s="1"/>
  <c r="D26" i="17" s="1"/>
  <c r="J11" i="22"/>
  <c r="L11" i="22"/>
  <c r="M13" i="22"/>
  <c r="O13" i="22"/>
  <c r="M14" i="22"/>
  <c r="O14" i="22"/>
  <c r="M15" i="22"/>
  <c r="O15" i="22"/>
  <c r="M16" i="22"/>
  <c r="O16" i="22"/>
  <c r="E12" i="34"/>
  <c r="J16" i="17"/>
  <c r="P16" i="17" s="1"/>
  <c r="E11" i="16"/>
  <c r="F11" i="16" s="1"/>
  <c r="E13" i="34"/>
  <c r="J17" i="17"/>
  <c r="P17" i="17" s="1"/>
  <c r="E12" i="16"/>
  <c r="F12" i="16" s="1"/>
  <c r="P10" i="2"/>
  <c r="E19" i="17"/>
  <c r="E18" i="17"/>
  <c r="O17" i="17"/>
  <c r="O18" i="17"/>
  <c r="E15" i="34"/>
  <c r="J19" i="17"/>
  <c r="P19" i="17" s="1"/>
  <c r="E14" i="16"/>
  <c r="F14" i="16" s="1"/>
  <c r="E17" i="17"/>
  <c r="O19" i="17"/>
  <c r="E14" i="34"/>
  <c r="E13" i="16"/>
  <c r="F13" i="16" s="1"/>
  <c r="J18" i="17"/>
  <c r="P18" i="17" s="1"/>
  <c r="P12" i="2"/>
  <c r="P13" i="2"/>
  <c r="E16" i="17"/>
  <c r="P11" i="2"/>
  <c r="E15" i="17"/>
  <c r="E11" i="34"/>
  <c r="J15" i="17"/>
  <c r="P15" i="17" s="1"/>
  <c r="E10" i="16"/>
  <c r="F10" i="16" s="1"/>
  <c r="P9" i="2"/>
  <c r="M8" i="2"/>
  <c r="O16" i="17"/>
  <c r="C14" i="17"/>
  <c r="O15" i="17"/>
  <c r="L13" i="26"/>
  <c r="D10" i="34"/>
  <c r="T17" i="2"/>
  <c r="M11" i="22" l="1"/>
  <c r="O11" i="22"/>
  <c r="P11" i="22" s="1"/>
  <c r="P16" i="22"/>
  <c r="R16" i="22"/>
  <c r="S16" i="22" s="1"/>
  <c r="P15" i="22"/>
  <c r="R15" i="22"/>
  <c r="S15" i="22" s="1"/>
  <c r="P14" i="22"/>
  <c r="R14" i="22"/>
  <c r="S14" i="22" s="1"/>
  <c r="P13" i="22"/>
  <c r="R13" i="22"/>
  <c r="S13" i="22" s="1"/>
  <c r="S12" i="2"/>
  <c r="S10" i="2"/>
  <c r="S11" i="2"/>
  <c r="S13" i="2"/>
  <c r="S9" i="2"/>
  <c r="T12" i="22" s="1"/>
  <c r="F16" i="17"/>
  <c r="F19" i="17"/>
  <c r="F14" i="34"/>
  <c r="G13" i="16"/>
  <c r="H13" i="16" s="1"/>
  <c r="K18" i="17"/>
  <c r="Q18" i="17" s="1"/>
  <c r="F12" i="34"/>
  <c r="K16" i="17"/>
  <c r="G11" i="16"/>
  <c r="H11" i="16" s="1"/>
  <c r="F18" i="17"/>
  <c r="F17" i="17"/>
  <c r="F13" i="34"/>
  <c r="G12" i="16"/>
  <c r="H12" i="16" s="1"/>
  <c r="K17" i="17"/>
  <c r="F15" i="34"/>
  <c r="K19" i="17"/>
  <c r="Q19" i="17" s="1"/>
  <c r="G14" i="16"/>
  <c r="H14" i="16" s="1"/>
  <c r="F15" i="17"/>
  <c r="F11" i="34"/>
  <c r="G10" i="16"/>
  <c r="H10" i="16" s="1"/>
  <c r="K15" i="17"/>
  <c r="P8" i="2"/>
  <c r="D16" i="34"/>
  <c r="D22" i="34" s="1"/>
  <c r="D51" i="34" s="1"/>
  <c r="C20" i="17"/>
  <c r="I14" i="17"/>
  <c r="C9" i="16"/>
  <c r="E10" i="34"/>
  <c r="E16" i="34" s="1"/>
  <c r="E22" i="34" s="1"/>
  <c r="E51" i="34" s="1"/>
  <c r="M13" i="26"/>
  <c r="G17" i="22"/>
  <c r="C10" i="33" s="1"/>
  <c r="E14" i="17"/>
  <c r="E20" i="17" s="1"/>
  <c r="E26" i="17" s="1"/>
  <c r="T11" i="22" l="1"/>
  <c r="T16" i="22"/>
  <c r="T9" i="2"/>
  <c r="G15" i="17"/>
  <c r="H15" i="17" s="1"/>
  <c r="G19" i="17"/>
  <c r="H19" i="17" s="1"/>
  <c r="G16" i="17"/>
  <c r="H16" i="17" s="1"/>
  <c r="S8" i="2"/>
  <c r="G17" i="17"/>
  <c r="H17" i="17" s="1"/>
  <c r="G18" i="17"/>
  <c r="H18" i="17" s="1"/>
  <c r="T11" i="2"/>
  <c r="G13" i="34"/>
  <c r="I12" i="16"/>
  <c r="J12" i="16" s="1"/>
  <c r="L17" i="17"/>
  <c r="R17" i="17" s="1"/>
  <c r="T14" i="22"/>
  <c r="G12" i="34"/>
  <c r="I11" i="16"/>
  <c r="J11" i="16" s="1"/>
  <c r="L16" i="17"/>
  <c r="R16" i="17" s="1"/>
  <c r="H13" i="34"/>
  <c r="M17" i="17"/>
  <c r="K12" i="16"/>
  <c r="L12" i="16" s="1"/>
  <c r="H14" i="34"/>
  <c r="K13" i="16"/>
  <c r="L13" i="16" s="1"/>
  <c r="M13" i="16" s="1"/>
  <c r="M18" i="17"/>
  <c r="G14" i="34"/>
  <c r="L18" i="17"/>
  <c r="R18" i="17" s="1"/>
  <c r="T15" i="22"/>
  <c r="T13" i="22"/>
  <c r="G15" i="34"/>
  <c r="L19" i="17"/>
  <c r="I14" i="16"/>
  <c r="J14" i="16" s="1"/>
  <c r="Q17" i="17"/>
  <c r="H15" i="34"/>
  <c r="M19" i="17"/>
  <c r="K14" i="16"/>
  <c r="L14" i="16" s="1"/>
  <c r="Q16" i="17"/>
  <c r="H12" i="34"/>
  <c r="M16" i="17"/>
  <c r="K11" i="16"/>
  <c r="L11" i="16" s="1"/>
  <c r="G11" i="34"/>
  <c r="I10" i="16"/>
  <c r="J10" i="16" s="1"/>
  <c r="L15" i="17"/>
  <c r="R15" i="17" s="1"/>
  <c r="H11" i="34"/>
  <c r="M15" i="17"/>
  <c r="K10" i="16"/>
  <c r="L10" i="16" s="1"/>
  <c r="Q15" i="17"/>
  <c r="C12" i="33"/>
  <c r="D9" i="16"/>
  <c r="D15" i="16" s="1"/>
  <c r="D21" i="16" s="1"/>
  <c r="C15" i="16"/>
  <c r="J17" i="22"/>
  <c r="J14" i="17"/>
  <c r="E9" i="16"/>
  <c r="C26" i="17"/>
  <c r="O14" i="17"/>
  <c r="O20" i="17" s="1"/>
  <c r="O26" i="17" s="1"/>
  <c r="I20" i="17"/>
  <c r="I26" i="17" s="1"/>
  <c r="L13" i="27"/>
  <c r="G23" i="22"/>
  <c r="N13" i="26"/>
  <c r="F10" i="34"/>
  <c r="F16" i="34" s="1"/>
  <c r="F14" i="17"/>
  <c r="T64" i="2"/>
  <c r="T62" i="2"/>
  <c r="G65" i="2"/>
  <c r="J65" i="2"/>
  <c r="M65" i="2"/>
  <c r="T10" i="2"/>
  <c r="S16" i="17" l="1"/>
  <c r="T16" i="17" s="1"/>
  <c r="S19" i="17"/>
  <c r="T65" i="2"/>
  <c r="S15" i="17"/>
  <c r="T15" i="17" s="1"/>
  <c r="S17" i="17"/>
  <c r="T17" i="17" s="1"/>
  <c r="S18" i="17"/>
  <c r="T18" i="17" s="1"/>
  <c r="I12" i="34"/>
  <c r="I15" i="34"/>
  <c r="I14" i="34"/>
  <c r="M11" i="16"/>
  <c r="M14" i="16"/>
  <c r="M12" i="16"/>
  <c r="I13" i="34"/>
  <c r="N15" i="17"/>
  <c r="N17" i="17"/>
  <c r="N18" i="17"/>
  <c r="N16" i="17"/>
  <c r="R19" i="17"/>
  <c r="N19" i="17"/>
  <c r="M10" i="16"/>
  <c r="I11" i="34"/>
  <c r="C24" i="33"/>
  <c r="J23" i="22"/>
  <c r="D10" i="33"/>
  <c r="G70" i="22"/>
  <c r="C11" i="32"/>
  <c r="F9" i="16"/>
  <c r="F15" i="16" s="1"/>
  <c r="F21" i="16" s="1"/>
  <c r="F67" i="16" s="1"/>
  <c r="E15" i="16"/>
  <c r="E21" i="16" s="1"/>
  <c r="D67" i="16"/>
  <c r="M13" i="27"/>
  <c r="G9" i="16"/>
  <c r="K14" i="17"/>
  <c r="I72" i="17"/>
  <c r="F20" i="17"/>
  <c r="P14" i="17"/>
  <c r="P20" i="17" s="1"/>
  <c r="P26" i="17" s="1"/>
  <c r="J20" i="17"/>
  <c r="J26" i="17" s="1"/>
  <c r="M17" i="22"/>
  <c r="E10" i="33" s="1"/>
  <c r="E12" i="33" s="1"/>
  <c r="E24" i="33" s="1"/>
  <c r="O13" i="26"/>
  <c r="G10" i="34"/>
  <c r="G16" i="34" s="1"/>
  <c r="G22" i="34" s="1"/>
  <c r="G51" i="34" s="1"/>
  <c r="P14" i="2"/>
  <c r="G14" i="17"/>
  <c r="G20" i="17" s="1"/>
  <c r="G26" i="17" s="1"/>
  <c r="G71" i="22" l="1"/>
  <c r="G77" i="22" s="1"/>
  <c r="T19" i="17"/>
  <c r="J70" i="22"/>
  <c r="D11" i="32"/>
  <c r="D22" i="32" s="1"/>
  <c r="C22" i="32"/>
  <c r="D12" i="33"/>
  <c r="H9" i="16"/>
  <c r="H15" i="16" s="1"/>
  <c r="H21" i="16" s="1"/>
  <c r="H67" i="16" s="1"/>
  <c r="G15" i="16"/>
  <c r="G21" i="16" s="1"/>
  <c r="H14" i="17"/>
  <c r="H20" i="17" s="1"/>
  <c r="H26" i="17" s="1"/>
  <c r="F26" i="17"/>
  <c r="P17" i="22"/>
  <c r="L14" i="17"/>
  <c r="I9" i="16"/>
  <c r="Q14" i="17"/>
  <c r="Q20" i="17" s="1"/>
  <c r="Q26" i="17" s="1"/>
  <c r="Q72" i="17" s="1"/>
  <c r="K20" i="17"/>
  <c r="K26" i="17" s="1"/>
  <c r="N13" i="27"/>
  <c r="M23" i="22"/>
  <c r="P13" i="26"/>
  <c r="H10" i="34"/>
  <c r="H16" i="34" s="1"/>
  <c r="H22" i="34" s="1"/>
  <c r="H51" i="34" s="1"/>
  <c r="S14" i="2"/>
  <c r="P20" i="2"/>
  <c r="T98" i="2"/>
  <c r="H95" i="17" s="1"/>
  <c r="T54" i="2"/>
  <c r="T55" i="2"/>
  <c r="T34" i="2"/>
  <c r="T53" i="2"/>
  <c r="T33" i="2"/>
  <c r="T36" i="2"/>
  <c r="T35" i="2"/>
  <c r="T31" i="2"/>
  <c r="T99" i="2"/>
  <c r="T38" i="2"/>
  <c r="T57" i="2"/>
  <c r="H62" i="17" s="1"/>
  <c r="T56" i="2"/>
  <c r="T32" i="2"/>
  <c r="T30" i="2"/>
  <c r="T37" i="2"/>
  <c r="J19" i="2"/>
  <c r="J14" i="2"/>
  <c r="T23" i="2"/>
  <c r="T25" i="2"/>
  <c r="T24" i="2"/>
  <c r="G19" i="2"/>
  <c r="G20" i="2" s="1"/>
  <c r="M19" i="2"/>
  <c r="F21" i="34" s="1"/>
  <c r="F22" i="34" s="1"/>
  <c r="F51" i="34" s="1"/>
  <c r="T12" i="2"/>
  <c r="T8" i="2"/>
  <c r="T18" i="2"/>
  <c r="T13" i="2"/>
  <c r="T16" i="2"/>
  <c r="M26" i="2"/>
  <c r="J100" i="2"/>
  <c r="G100" i="2"/>
  <c r="M100" i="2"/>
  <c r="M14" i="2"/>
  <c r="G26" i="2"/>
  <c r="M47" i="2"/>
  <c r="E52" i="17" s="1"/>
  <c r="G47" i="2"/>
  <c r="C52" i="17" s="1"/>
  <c r="J26" i="2"/>
  <c r="J47" i="2"/>
  <c r="D52" i="17" s="1"/>
  <c r="G82" i="22" l="1"/>
  <c r="I76" i="17" s="1"/>
  <c r="G81" i="22"/>
  <c r="G90" i="22"/>
  <c r="G93" i="22" s="1"/>
  <c r="C37" i="33" s="1"/>
  <c r="G88" i="22"/>
  <c r="C32" i="33" s="1"/>
  <c r="J71" i="22"/>
  <c r="J77" i="22" s="1"/>
  <c r="L34" i="27"/>
  <c r="M34" i="27"/>
  <c r="T59" i="2"/>
  <c r="H64" i="17" s="1"/>
  <c r="T47" i="2"/>
  <c r="H52" i="17" s="1"/>
  <c r="T26" i="2"/>
  <c r="T27" i="2" s="1"/>
  <c r="O13" i="27"/>
  <c r="F10" i="33"/>
  <c r="I10" i="34"/>
  <c r="I16" i="34" s="1"/>
  <c r="I22" i="34" s="1"/>
  <c r="I51" i="34" s="1"/>
  <c r="M70" i="22"/>
  <c r="E11" i="32"/>
  <c r="D24" i="33"/>
  <c r="T14" i="2"/>
  <c r="J9" i="16"/>
  <c r="J15" i="16" s="1"/>
  <c r="J21" i="16" s="1"/>
  <c r="J67" i="16" s="1"/>
  <c r="I15" i="16"/>
  <c r="I21" i="16" s="1"/>
  <c r="T17" i="22"/>
  <c r="T23" i="22" s="1"/>
  <c r="O96" i="17"/>
  <c r="C97" i="17"/>
  <c r="P96" i="17"/>
  <c r="P97" i="17" s="1"/>
  <c r="D97" i="17"/>
  <c r="Q96" i="17"/>
  <c r="Q97" i="17" s="1"/>
  <c r="E97" i="17"/>
  <c r="P23" i="22"/>
  <c r="R14" i="17"/>
  <c r="R20" i="17" s="1"/>
  <c r="R26" i="17" s="1"/>
  <c r="R72" i="17" s="1"/>
  <c r="L20" i="17"/>
  <c r="L26" i="17" s="1"/>
  <c r="S17" i="22"/>
  <c r="M14" i="17"/>
  <c r="K9" i="16"/>
  <c r="S20" i="2"/>
  <c r="P72" i="17"/>
  <c r="P67" i="2"/>
  <c r="F72" i="17"/>
  <c r="H39" i="17"/>
  <c r="T101" i="22"/>
  <c r="N34" i="27"/>
  <c r="H37" i="17"/>
  <c r="T102" i="22"/>
  <c r="H41" i="17"/>
  <c r="H60" i="17"/>
  <c r="C72" i="17"/>
  <c r="H61" i="17"/>
  <c r="H36" i="17"/>
  <c r="H59" i="17"/>
  <c r="H40" i="17"/>
  <c r="H43" i="17"/>
  <c r="H42" i="17"/>
  <c r="H38" i="17"/>
  <c r="H35" i="17"/>
  <c r="H58" i="17"/>
  <c r="H96" i="17"/>
  <c r="J20" i="2"/>
  <c r="J67" i="2" s="1"/>
  <c r="T19" i="2"/>
  <c r="T100" i="2"/>
  <c r="M20" i="2"/>
  <c r="G67" i="2"/>
  <c r="J82" i="22" l="1"/>
  <c r="E71" i="16" s="1"/>
  <c r="J81" i="22"/>
  <c r="J27" i="2"/>
  <c r="J75" i="2" s="1"/>
  <c r="P27" i="2"/>
  <c r="P75" i="2" s="1"/>
  <c r="M27" i="2"/>
  <c r="M75" i="2" s="1"/>
  <c r="S27" i="2"/>
  <c r="S75" i="2" s="1"/>
  <c r="G27" i="2"/>
  <c r="G75" i="2" s="1"/>
  <c r="C71" i="16"/>
  <c r="G83" i="22"/>
  <c r="D54" i="34" s="1"/>
  <c r="L25" i="27"/>
  <c r="C70" i="16"/>
  <c r="L24" i="27"/>
  <c r="E22" i="32"/>
  <c r="J90" i="22"/>
  <c r="J93" i="22" s="1"/>
  <c r="D37" i="33" s="1"/>
  <c r="I75" i="17"/>
  <c r="L22" i="27"/>
  <c r="C77" i="16"/>
  <c r="D77" i="16" s="1"/>
  <c r="I82" i="17"/>
  <c r="D59" i="34"/>
  <c r="G95" i="22"/>
  <c r="G98" i="22" s="1"/>
  <c r="C42" i="33" s="1"/>
  <c r="J88" i="22"/>
  <c r="D32" i="33" s="1"/>
  <c r="M71" i="22"/>
  <c r="M77" i="22" s="1"/>
  <c r="D64" i="34"/>
  <c r="C82" i="16"/>
  <c r="D82" i="16" s="1"/>
  <c r="F12" i="33"/>
  <c r="P13" i="27"/>
  <c r="G10" i="33"/>
  <c r="G12" i="33" s="1"/>
  <c r="G24" i="33" s="1"/>
  <c r="P70" i="22"/>
  <c r="F11" i="32"/>
  <c r="F22" i="32" s="1"/>
  <c r="T20" i="2"/>
  <c r="L9" i="16"/>
  <c r="L15" i="16" s="1"/>
  <c r="L21" i="16" s="1"/>
  <c r="L67" i="16" s="1"/>
  <c r="K15" i="16"/>
  <c r="K21" i="16" s="1"/>
  <c r="S23" i="22"/>
  <c r="T96" i="17"/>
  <c r="T97" i="17" s="1"/>
  <c r="O97" i="17"/>
  <c r="S14" i="17"/>
  <c r="M20" i="17"/>
  <c r="M26" i="17" s="1"/>
  <c r="N14" i="17"/>
  <c r="N20" i="17" s="1"/>
  <c r="N26" i="17" s="1"/>
  <c r="L72" i="17"/>
  <c r="G72" i="17"/>
  <c r="K72" i="17"/>
  <c r="S67" i="2"/>
  <c r="T103" i="22"/>
  <c r="H97" i="17"/>
  <c r="E72" i="17"/>
  <c r="D72" i="17"/>
  <c r="E67" i="16"/>
  <c r="M67" i="2"/>
  <c r="M82" i="22" l="1"/>
  <c r="K76" i="17" s="1"/>
  <c r="M81" i="22"/>
  <c r="G85" i="22"/>
  <c r="C27" i="33"/>
  <c r="C29" i="33" s="1"/>
  <c r="C34" i="33" s="1"/>
  <c r="C39" i="33" s="1"/>
  <c r="C49" i="33" s="1"/>
  <c r="C25" i="32"/>
  <c r="J76" i="17"/>
  <c r="J83" i="22"/>
  <c r="J85" i="22" s="1"/>
  <c r="M24" i="27"/>
  <c r="M90" i="22"/>
  <c r="M93" i="22" s="1"/>
  <c r="E37" i="33" s="1"/>
  <c r="G105" i="22"/>
  <c r="J82" i="17"/>
  <c r="M88" i="22"/>
  <c r="E32" i="33" s="1"/>
  <c r="J75" i="17"/>
  <c r="M22" i="27"/>
  <c r="E70" i="16"/>
  <c r="M25" i="27"/>
  <c r="E77" i="16"/>
  <c r="F77" i="16" s="1"/>
  <c r="E59" i="34"/>
  <c r="C28" i="32"/>
  <c r="D69" i="34"/>
  <c r="E82" i="16"/>
  <c r="F82" i="16" s="1"/>
  <c r="J95" i="22"/>
  <c r="J98" i="22" s="1"/>
  <c r="D42" i="33" s="1"/>
  <c r="P71" i="22"/>
  <c r="P77" i="22" s="1"/>
  <c r="E64" i="34"/>
  <c r="S68" i="2"/>
  <c r="T75" i="2"/>
  <c r="P68" i="2"/>
  <c r="M68" i="2"/>
  <c r="G68" i="2"/>
  <c r="J68" i="2"/>
  <c r="M9" i="16"/>
  <c r="M15" i="16" s="1"/>
  <c r="M21" i="16" s="1"/>
  <c r="H10" i="33"/>
  <c r="S70" i="22"/>
  <c r="G11" i="32"/>
  <c r="H11" i="32" s="1"/>
  <c r="F24" i="33"/>
  <c r="H24" i="33" s="1"/>
  <c r="H12" i="33"/>
  <c r="D56" i="34"/>
  <c r="D61" i="34" s="1"/>
  <c r="D66" i="34" s="1"/>
  <c r="M72" i="17"/>
  <c r="T14" i="17"/>
  <c r="T20" i="17" s="1"/>
  <c r="S20" i="17"/>
  <c r="S26" i="17" s="1"/>
  <c r="O72" i="17"/>
  <c r="J72" i="17"/>
  <c r="H72" i="17"/>
  <c r="T67" i="2"/>
  <c r="P82" i="22" l="1"/>
  <c r="O24" i="27" s="1"/>
  <c r="P81" i="22"/>
  <c r="I70" i="16" s="1"/>
  <c r="P88" i="22"/>
  <c r="F32" i="33" s="1"/>
  <c r="E54" i="34"/>
  <c r="E56" i="34" s="1"/>
  <c r="E61" i="34" s="1"/>
  <c r="E66" i="34" s="1"/>
  <c r="G71" i="16"/>
  <c r="N24" i="27"/>
  <c r="M83" i="22"/>
  <c r="M85" i="22" s="1"/>
  <c r="D25" i="32"/>
  <c r="D27" i="33"/>
  <c r="D29" i="33" s="1"/>
  <c r="D34" i="33" s="1"/>
  <c r="D39" i="33" s="1"/>
  <c r="D49" i="33" s="1"/>
  <c r="C33" i="32"/>
  <c r="P90" i="22"/>
  <c r="P93" i="22" s="1"/>
  <c r="F37" i="33" s="1"/>
  <c r="G77" i="16"/>
  <c r="H77" i="16" s="1"/>
  <c r="K82" i="17"/>
  <c r="F59" i="34"/>
  <c r="N25" i="27"/>
  <c r="N22" i="27"/>
  <c r="G70" i="16"/>
  <c r="K75" i="17"/>
  <c r="D76" i="34"/>
  <c r="D28" i="32"/>
  <c r="E69" i="34"/>
  <c r="F64" i="34"/>
  <c r="T70" i="22"/>
  <c r="T71" i="22" s="1"/>
  <c r="S71" i="22"/>
  <c r="S77" i="22" s="1"/>
  <c r="M95" i="22"/>
  <c r="M98" i="22" s="1"/>
  <c r="F69" i="34" s="1"/>
  <c r="G82" i="16"/>
  <c r="H82" i="16" s="1"/>
  <c r="D73" i="2"/>
  <c r="S74" i="2" s="1"/>
  <c r="T68" i="2"/>
  <c r="G22" i="32"/>
  <c r="H22" i="32" s="1"/>
  <c r="L23" i="26"/>
  <c r="F71" i="16"/>
  <c r="S72" i="17"/>
  <c r="T26" i="17"/>
  <c r="T72" i="17" s="1"/>
  <c r="N72" i="17"/>
  <c r="S82" i="22" l="1"/>
  <c r="P24" i="27" s="1"/>
  <c r="S81" i="22"/>
  <c r="M75" i="17" s="1"/>
  <c r="S79" i="2"/>
  <c r="S78" i="2"/>
  <c r="E27" i="33"/>
  <c r="E29" i="33" s="1"/>
  <c r="E34" i="33" s="1"/>
  <c r="E39" i="33" s="1"/>
  <c r="G59" i="34"/>
  <c r="O25" i="27"/>
  <c r="L82" i="17"/>
  <c r="I77" i="16"/>
  <c r="J77" i="16" s="1"/>
  <c r="E25" i="32"/>
  <c r="F54" i="34"/>
  <c r="F56" i="34" s="1"/>
  <c r="F61" i="34" s="1"/>
  <c r="F66" i="34" s="1"/>
  <c r="F76" i="34" s="1"/>
  <c r="D33" i="32"/>
  <c r="S90" i="22"/>
  <c r="S93" i="22" s="1"/>
  <c r="G37" i="33" s="1"/>
  <c r="H37" i="33" s="1"/>
  <c r="T77" i="22"/>
  <c r="E76" i="34"/>
  <c r="L75" i="17"/>
  <c r="O22" i="27"/>
  <c r="I71" i="16"/>
  <c r="J71" i="16" s="1"/>
  <c r="P83" i="22"/>
  <c r="G54" i="34" s="1"/>
  <c r="G56" i="34" s="1"/>
  <c r="M74" i="2"/>
  <c r="L76" i="17"/>
  <c r="G74" i="2"/>
  <c r="S85" i="2"/>
  <c r="E42" i="33"/>
  <c r="J74" i="2"/>
  <c r="E28" i="32"/>
  <c r="P74" i="2"/>
  <c r="S88" i="22"/>
  <c r="G32" i="33" s="1"/>
  <c r="H32" i="33" s="1"/>
  <c r="P95" i="22"/>
  <c r="P98" i="22" s="1"/>
  <c r="G64" i="34"/>
  <c r="I82" i="16"/>
  <c r="J82" i="16" s="1"/>
  <c r="D71" i="16"/>
  <c r="H71" i="16"/>
  <c r="F70" i="16"/>
  <c r="F72" i="16" s="1"/>
  <c r="F74" i="16" s="1"/>
  <c r="E72" i="16"/>
  <c r="E74" i="16" s="1"/>
  <c r="J77" i="17"/>
  <c r="J79" i="17" s="1"/>
  <c r="J79" i="2" l="1"/>
  <c r="J78" i="2"/>
  <c r="D75" i="17" s="1"/>
  <c r="M79" i="2"/>
  <c r="M78" i="2"/>
  <c r="E75" i="17" s="1"/>
  <c r="P79" i="2"/>
  <c r="F76" i="17" s="1"/>
  <c r="R76" i="17" s="1"/>
  <c r="P78" i="2"/>
  <c r="O22" i="26" s="1"/>
  <c r="G78" i="2"/>
  <c r="G79" i="2"/>
  <c r="G61" i="34"/>
  <c r="G66" i="34" s="1"/>
  <c r="E33" i="32"/>
  <c r="G85" i="2"/>
  <c r="M85" i="2"/>
  <c r="N25" i="26" s="1"/>
  <c r="F25" i="32"/>
  <c r="F27" i="33"/>
  <c r="P85" i="22"/>
  <c r="E49" i="33"/>
  <c r="J85" i="2"/>
  <c r="P85" i="2"/>
  <c r="O25" i="26" s="1"/>
  <c r="P87" i="2"/>
  <c r="G87" i="2"/>
  <c r="M87" i="2"/>
  <c r="J87" i="2"/>
  <c r="S87" i="2"/>
  <c r="P24" i="26"/>
  <c r="T81" i="22"/>
  <c r="T74" i="2"/>
  <c r="T82" i="22"/>
  <c r="T90" i="22"/>
  <c r="M76" i="17"/>
  <c r="K71" i="16"/>
  <c r="L71" i="16" s="1"/>
  <c r="M71" i="16" s="1"/>
  <c r="T88" i="22"/>
  <c r="S83" i="22"/>
  <c r="S85" i="22" s="1"/>
  <c r="K70" i="16"/>
  <c r="P22" i="27"/>
  <c r="H59" i="34"/>
  <c r="I59" i="34" s="1"/>
  <c r="M82" i="17"/>
  <c r="N82" i="17" s="1"/>
  <c r="P25" i="27"/>
  <c r="K77" i="16"/>
  <c r="L77" i="16" s="1"/>
  <c r="F28" i="32"/>
  <c r="F42" i="33"/>
  <c r="T93" i="22"/>
  <c r="H64" i="34"/>
  <c r="I64" i="34" s="1"/>
  <c r="G69" i="34"/>
  <c r="K82" i="16"/>
  <c r="L82" i="16" s="1"/>
  <c r="M82" i="16" s="1"/>
  <c r="S95" i="22"/>
  <c r="S98" i="22" s="1"/>
  <c r="E79" i="16"/>
  <c r="E84" i="16" s="1"/>
  <c r="F79" i="16"/>
  <c r="F84" i="16" s="1"/>
  <c r="I77" i="17"/>
  <c r="I79" i="17" s="1"/>
  <c r="I72" i="16"/>
  <c r="J70" i="16"/>
  <c r="J72" i="16" s="1"/>
  <c r="J74" i="16" s="1"/>
  <c r="N75" i="17"/>
  <c r="H70" i="16"/>
  <c r="H72" i="16" s="1"/>
  <c r="H74" i="16" s="1"/>
  <c r="G72" i="16"/>
  <c r="K77" i="17"/>
  <c r="K79" i="17" s="1"/>
  <c r="C72" i="16"/>
  <c r="D70" i="16"/>
  <c r="G91" i="2" l="1"/>
  <c r="G94" i="2" s="1"/>
  <c r="F29" i="33"/>
  <c r="F34" i="33" s="1"/>
  <c r="F39" i="33" s="1"/>
  <c r="F49" i="33" s="1"/>
  <c r="F75" i="17"/>
  <c r="R75" i="17" s="1"/>
  <c r="R77" i="17" s="1"/>
  <c r="R79" i="17" s="1"/>
  <c r="T87" i="2"/>
  <c r="T79" i="2"/>
  <c r="H76" i="17" s="1"/>
  <c r="N22" i="26"/>
  <c r="T83" i="22"/>
  <c r="T85" i="22" s="1"/>
  <c r="M80" i="2"/>
  <c r="M82" i="2" s="1"/>
  <c r="M91" i="2" s="1"/>
  <c r="M94" i="2" s="1"/>
  <c r="P80" i="2"/>
  <c r="P82" i="2" s="1"/>
  <c r="O24" i="26"/>
  <c r="J80" i="2"/>
  <c r="J82" i="2" s="1"/>
  <c r="J91" i="2" s="1"/>
  <c r="J94" i="2" s="1"/>
  <c r="P91" i="2"/>
  <c r="P94" i="2" s="1"/>
  <c r="O35" i="26" s="1"/>
  <c r="M22" i="26"/>
  <c r="C75" i="17"/>
  <c r="G80" i="2"/>
  <c r="G82" i="2" s="1"/>
  <c r="L22" i="26"/>
  <c r="C76" i="17"/>
  <c r="O76" i="17" s="1"/>
  <c r="L24" i="26"/>
  <c r="T78" i="2"/>
  <c r="H75" i="17" s="1"/>
  <c r="D82" i="17"/>
  <c r="P82" i="17" s="1"/>
  <c r="M25" i="26"/>
  <c r="F82" i="17"/>
  <c r="R82" i="17" s="1"/>
  <c r="T85" i="2"/>
  <c r="D76" i="17"/>
  <c r="P76" i="17" s="1"/>
  <c r="M24" i="26"/>
  <c r="P22" i="26"/>
  <c r="S80" i="2"/>
  <c r="S82" i="2" s="1"/>
  <c r="G75" i="17"/>
  <c r="S75" i="17" s="1"/>
  <c r="E76" i="17"/>
  <c r="Q76" i="17" s="1"/>
  <c r="N24" i="26"/>
  <c r="G76" i="17"/>
  <c r="S76" i="17" s="1"/>
  <c r="L25" i="26"/>
  <c r="C82" i="17"/>
  <c r="Q75" i="17"/>
  <c r="E82" i="17"/>
  <c r="Q82" i="17" s="1"/>
  <c r="P75" i="17"/>
  <c r="T95" i="22"/>
  <c r="G27" i="33"/>
  <c r="G29" i="33" s="1"/>
  <c r="G34" i="33" s="1"/>
  <c r="G39" i="33" s="1"/>
  <c r="H54" i="34"/>
  <c r="I54" i="34" s="1"/>
  <c r="I56" i="34" s="1"/>
  <c r="I61" i="34" s="1"/>
  <c r="I66" i="34" s="1"/>
  <c r="G25" i="32"/>
  <c r="H25" i="32" s="1"/>
  <c r="G42" i="33"/>
  <c r="H42" i="33" s="1"/>
  <c r="G28" i="32"/>
  <c r="H28" i="32" s="1"/>
  <c r="F33" i="32"/>
  <c r="G76" i="34"/>
  <c r="H69" i="34"/>
  <c r="T98" i="22"/>
  <c r="I87" i="16"/>
  <c r="J87" i="16" s="1"/>
  <c r="G87" i="16"/>
  <c r="H87" i="16" s="1"/>
  <c r="D72" i="16"/>
  <c r="J87" i="17"/>
  <c r="P87" i="17" s="1"/>
  <c r="M23" i="27"/>
  <c r="K72" i="16"/>
  <c r="L70" i="16"/>
  <c r="L72" i="16" s="1"/>
  <c r="L74" i="16" s="1"/>
  <c r="M77" i="17"/>
  <c r="M79" i="17" s="1"/>
  <c r="G82" i="17"/>
  <c r="P25" i="26"/>
  <c r="N76" i="17"/>
  <c r="N77" i="17" s="1"/>
  <c r="N79" i="17" s="1"/>
  <c r="L77" i="17"/>
  <c r="L79" i="17" s="1"/>
  <c r="O82" i="17" l="1"/>
  <c r="H82" i="17"/>
  <c r="H27" i="33"/>
  <c r="H29" i="33" s="1"/>
  <c r="H34" i="33" s="1"/>
  <c r="H39" i="33" s="1"/>
  <c r="H49" i="33" s="1"/>
  <c r="F77" i="17"/>
  <c r="F79" i="17" s="1"/>
  <c r="F84" i="17" s="1"/>
  <c r="F89" i="17" s="1"/>
  <c r="P77" i="17"/>
  <c r="P79" i="17" s="1"/>
  <c r="O38" i="26"/>
  <c r="H77" i="17"/>
  <c r="H79" i="17" s="1"/>
  <c r="D77" i="17"/>
  <c r="D79" i="17" s="1"/>
  <c r="D84" i="17" s="1"/>
  <c r="D89" i="17" s="1"/>
  <c r="T76" i="17"/>
  <c r="S77" i="17"/>
  <c r="S79" i="17" s="1"/>
  <c r="Q77" i="17"/>
  <c r="Q79" i="17" s="1"/>
  <c r="E77" i="17"/>
  <c r="E79" i="17" s="1"/>
  <c r="E84" i="17" s="1"/>
  <c r="E89" i="17" s="1"/>
  <c r="G77" i="17"/>
  <c r="G79" i="17" s="1"/>
  <c r="G84" i="17" s="1"/>
  <c r="G89" i="17" s="1"/>
  <c r="T80" i="2"/>
  <c r="T82" i="2" s="1"/>
  <c r="C77" i="17"/>
  <c r="C79" i="17" s="1"/>
  <c r="C84" i="17" s="1"/>
  <c r="C89" i="17" s="1"/>
  <c r="O75" i="17"/>
  <c r="O77" i="17" s="1"/>
  <c r="O79" i="17" s="1"/>
  <c r="G33" i="32"/>
  <c r="H33" i="32" s="1"/>
  <c r="H56" i="34"/>
  <c r="H61" i="34" s="1"/>
  <c r="H66" i="34" s="1"/>
  <c r="H76" i="34" s="1"/>
  <c r="F92" i="17"/>
  <c r="G49" i="33"/>
  <c r="P102" i="2"/>
  <c r="I69" i="34"/>
  <c r="I76" i="34" s="1"/>
  <c r="S91" i="2"/>
  <c r="T89" i="2"/>
  <c r="D74" i="16"/>
  <c r="C87" i="16"/>
  <c r="D87" i="16" s="1"/>
  <c r="N84" i="17"/>
  <c r="E87" i="16"/>
  <c r="F87" i="16" s="1"/>
  <c r="R84" i="17"/>
  <c r="K87" i="16"/>
  <c r="L87" i="16" s="1"/>
  <c r="L92" i="17"/>
  <c r="P105" i="22"/>
  <c r="O35" i="27"/>
  <c r="M70" i="16"/>
  <c r="M72" i="16" s="1"/>
  <c r="C92" i="17"/>
  <c r="L35" i="27"/>
  <c r="I92" i="17"/>
  <c r="I87" i="17"/>
  <c r="L23" i="27"/>
  <c r="S82" i="17"/>
  <c r="M105" i="22"/>
  <c r="K92" i="17"/>
  <c r="N35" i="27"/>
  <c r="J92" i="17"/>
  <c r="M35" i="27"/>
  <c r="M38" i="27" s="1"/>
  <c r="J105" i="22"/>
  <c r="N23" i="27"/>
  <c r="K87" i="17"/>
  <c r="Q87" i="17" s="1"/>
  <c r="L87" i="17"/>
  <c r="R87" i="17" s="1"/>
  <c r="O23" i="27"/>
  <c r="D92" i="17"/>
  <c r="E92" i="17"/>
  <c r="H84" i="17" l="1"/>
  <c r="H89" i="17" s="1"/>
  <c r="T82" i="17"/>
  <c r="F99" i="17"/>
  <c r="S84" i="17"/>
  <c r="T75" i="17"/>
  <c r="T77" i="17" s="1"/>
  <c r="T79" i="17" s="1"/>
  <c r="R92" i="17"/>
  <c r="N38" i="27"/>
  <c r="L38" i="27"/>
  <c r="S94" i="2"/>
  <c r="T94" i="2" s="1"/>
  <c r="T91" i="2"/>
  <c r="O38" i="27"/>
  <c r="M87" i="16"/>
  <c r="F94" i="16"/>
  <c r="T105" i="22"/>
  <c r="E94" i="16"/>
  <c r="O87" i="17"/>
  <c r="R89" i="17"/>
  <c r="O92" i="17"/>
  <c r="P92" i="17"/>
  <c r="S105" i="22"/>
  <c r="M92" i="17"/>
  <c r="N92" i="17" s="1"/>
  <c r="P35" i="27"/>
  <c r="Q92" i="17"/>
  <c r="M87" i="17"/>
  <c r="S87" i="17" s="1"/>
  <c r="P23" i="27"/>
  <c r="E99" i="17"/>
  <c r="N35" i="26"/>
  <c r="N38" i="26" s="1"/>
  <c r="D99" i="17"/>
  <c r="M35" i="26"/>
  <c r="M38" i="26" s="1"/>
  <c r="C99" i="17"/>
  <c r="L35" i="26"/>
  <c r="L38" i="26" s="1"/>
  <c r="G102" i="2"/>
  <c r="J102" i="2"/>
  <c r="M102" i="2"/>
  <c r="S89" i="17" l="1"/>
  <c r="T84" i="17"/>
  <c r="R99" i="17"/>
  <c r="S102" i="2"/>
  <c r="G92" i="17"/>
  <c r="G99" i="17" s="1"/>
  <c r="P35" i="26"/>
  <c r="P38" i="26" s="1"/>
  <c r="P38" i="27"/>
  <c r="N87" i="17"/>
  <c r="T87" i="17"/>
  <c r="T102" i="2"/>
  <c r="S92" i="17" l="1"/>
  <c r="S99" i="17" s="1"/>
  <c r="H92" i="17"/>
  <c r="H99" i="17" s="1"/>
  <c r="I67" i="16"/>
  <c r="G67" i="16"/>
  <c r="G74" i="16" s="1"/>
  <c r="K67" i="16"/>
  <c r="K74" i="16" s="1"/>
  <c r="C21" i="16"/>
  <c r="T92" i="17" l="1"/>
  <c r="P84" i="17"/>
  <c r="P89" i="17" s="1"/>
  <c r="I74" i="16"/>
  <c r="L84" i="17"/>
  <c r="C67" i="16"/>
  <c r="C74" i="16" s="1"/>
  <c r="M67" i="16"/>
  <c r="M74" i="16" s="1"/>
  <c r="Q84" i="17"/>
  <c r="O84" i="17"/>
  <c r="K79" i="16" l="1"/>
  <c r="K84" i="16" s="1"/>
  <c r="K94" i="16" s="1"/>
  <c r="L79" i="16"/>
  <c r="L84" i="16" s="1"/>
  <c r="L94" i="16" s="1"/>
  <c r="G79" i="16"/>
  <c r="G84" i="16" s="1"/>
  <c r="G94" i="16" s="1"/>
  <c r="H79" i="16"/>
  <c r="H84" i="16" s="1"/>
  <c r="H94" i="16" s="1"/>
  <c r="K84" i="17"/>
  <c r="Q89" i="17"/>
  <c r="M84" i="17"/>
  <c r="P99" i="17"/>
  <c r="L89" i="17"/>
  <c r="J84" i="17"/>
  <c r="D79" i="16" l="1"/>
  <c r="I79" i="16"/>
  <c r="I84" i="16" s="1"/>
  <c r="I94" i="16" s="1"/>
  <c r="J79" i="16"/>
  <c r="J84" i="16" s="1"/>
  <c r="J94" i="16" s="1"/>
  <c r="T89" i="17"/>
  <c r="T99" i="17" s="1"/>
  <c r="G101" i="17" s="1"/>
  <c r="O89" i="17"/>
  <c r="K89" i="17"/>
  <c r="J89" i="17"/>
  <c r="L99" i="17"/>
  <c r="C79" i="16"/>
  <c r="I84" i="17"/>
  <c r="Q99" i="17"/>
  <c r="M89" i="17"/>
  <c r="M79" i="16" l="1"/>
  <c r="M77" i="16"/>
  <c r="D84" i="16"/>
  <c r="D94" i="16" s="1"/>
  <c r="M94" i="16" s="1"/>
  <c r="O99" i="17"/>
  <c r="N89" i="17"/>
  <c r="N99" i="17" s="1"/>
  <c r="K99" i="17"/>
  <c r="J99" i="17"/>
  <c r="M99" i="17"/>
  <c r="C84" i="16"/>
  <c r="M84" i="16" l="1"/>
  <c r="M95" i="16" s="1"/>
  <c r="I89" i="17"/>
  <c r="C94" i="16"/>
  <c r="M97" i="16" s="1"/>
  <c r="I99"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Cronje, G, Mev &lt;gretha@sun.ac.za&gt;</author>
  </authors>
  <commentList>
    <comment ref="B64" authorId="0" shapeId="0" xr:uid="{00000000-0006-0000-0500-000001000000}">
      <text>
        <r>
          <rPr>
            <sz val="9"/>
            <color indexed="81"/>
            <rFont val="Tahoma"/>
            <family val="2"/>
          </rPr>
          <t>This is to recover the support cost that the faculty/department is funding. This cost was not included in the calculation of the ICRR.</t>
        </r>
      </text>
    </comment>
    <comment ref="B77" authorId="0" shapeId="0" xr:uid="{00000000-0006-0000-0500-000002000000}">
      <text>
        <r>
          <rPr>
            <sz val="9"/>
            <color indexed="81"/>
            <rFont val="Tahoma"/>
            <family val="2"/>
          </rPr>
          <t>The ICRR was approved by the Council on 1 Oct 2013. The University will recover 17% of the invoice amount (excl IP transfer fee and Bursaries) to recover the indirect cost (support cost) related to third stream income. If you want to calculate what the indirect cost amount will be of your direct cost you need to multiply the total cost with 20.5% (17/83). Kindly refer to the ICRR policy for more information.</t>
        </r>
      </text>
    </comment>
    <comment ref="B82" authorId="0" shapeId="0" xr:uid="{00000000-0006-0000-0500-000003000000}">
      <text>
        <r>
          <rPr>
            <sz val="9"/>
            <color indexed="81"/>
            <rFont val="Tahoma"/>
            <family val="2"/>
          </rPr>
          <t>The IP transfer fee is only applicable when the client wants to own the IP and after consultation with InnovUS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Cronje, G, Mev &lt;gretha@sun.ac.za&gt;</author>
  </authors>
  <commentList>
    <comment ref="B82" authorId="0" shapeId="0" xr:uid="{00000000-0006-0000-0600-000001000000}">
      <text>
        <r>
          <rPr>
            <sz val="9"/>
            <color indexed="81"/>
            <rFont val="Tahoma"/>
            <family val="2"/>
          </rPr>
          <t>The ICRR was approved by the Council on 1 Oct 2013. The University will recover 17% of the invoice amount (excl IP transfer fee and Bursaries) to recover the indirect cost (support cost) related to third stream income. If you want to calculate what the indirect cost amount will be of your direct cost you need to multiply the total cost with 20.5% (17/83). Kindly refer to the ICRR policy for more information.</t>
        </r>
      </text>
    </comment>
    <comment ref="B87" authorId="0" shapeId="0" xr:uid="{00000000-0006-0000-0600-000002000000}">
      <text>
        <r>
          <rPr>
            <sz val="9"/>
            <color indexed="81"/>
            <rFont val="Tahoma"/>
            <family val="2"/>
          </rPr>
          <t>The IP transfer fee is only applicable when the client wants to own the IP and after consultation with InnovUS</t>
        </r>
      </text>
    </comment>
  </commentList>
</comments>
</file>

<file path=xl/sharedStrings.xml><?xml version="1.0" encoding="utf-8"?>
<sst xmlns="http://schemas.openxmlformats.org/spreadsheetml/2006/main" count="1509" uniqueCount="435">
  <si>
    <t xml:space="preserve"> </t>
  </si>
  <si>
    <t>PROJECT NAME:</t>
  </si>
  <si>
    <t>FACULTY:</t>
  </si>
  <si>
    <t>Amount</t>
  </si>
  <si>
    <t>DIRECT COST</t>
  </si>
  <si>
    <t xml:space="preserve">1. Personnel </t>
  </si>
  <si>
    <t>2. Equipment</t>
  </si>
  <si>
    <t>Computers &amp; hardware</t>
  </si>
  <si>
    <t>Accommodation</t>
  </si>
  <si>
    <t>Registration cost</t>
  </si>
  <si>
    <t>6. Any other expenses directly related to the research project</t>
  </si>
  <si>
    <t>SUBTOTAL A (TOTAL DIRECT COST)</t>
  </si>
  <si>
    <t>SUBTOTAL C</t>
  </si>
  <si>
    <t>SUBTOTAL D</t>
  </si>
  <si>
    <t>10. VAT</t>
  </si>
  <si>
    <t>11. Bursaries</t>
  </si>
  <si>
    <t>POST LEVEL</t>
  </si>
  <si>
    <t>US BRL</t>
  </si>
  <si>
    <t>MAX 25% above BRL</t>
  </si>
  <si>
    <t>1/8th</t>
  </si>
  <si>
    <t>2/8th</t>
  </si>
  <si>
    <t>3/8th</t>
  </si>
  <si>
    <t>4/8th</t>
  </si>
  <si>
    <t>5/8th</t>
  </si>
  <si>
    <t>6/8th</t>
  </si>
  <si>
    <t>7/8th</t>
  </si>
  <si>
    <t>Hours for year</t>
  </si>
  <si>
    <t>R/hour</t>
  </si>
  <si>
    <t>Post Level 14</t>
  </si>
  <si>
    <t>Post Level 13</t>
  </si>
  <si>
    <t>Post Level 12</t>
  </si>
  <si>
    <t>Post Level 11</t>
  </si>
  <si>
    <t>Post Level 10</t>
  </si>
  <si>
    <t>Post Level 9</t>
  </si>
  <si>
    <t>Post Level 8</t>
  </si>
  <si>
    <t>Post Level 7</t>
  </si>
  <si>
    <t>Post Level 6</t>
  </si>
  <si>
    <t>Post Level 5</t>
  </si>
  <si>
    <t>Minimum tariff per hour that you may ask for this US employee (Refer to BRL sheet):</t>
  </si>
  <si>
    <t>TOTAL          FULL COST</t>
  </si>
  <si>
    <t>Units</t>
  </si>
  <si>
    <t>8. ICRR (Indirect Cost Recovery Rate)</t>
  </si>
  <si>
    <t>9. IP Transfer Fee</t>
  </si>
  <si>
    <t>Added 6%</t>
  </si>
  <si>
    <t>Arts and Social Sciences</t>
  </si>
  <si>
    <t>AgriSciences</t>
  </si>
  <si>
    <t>Law</t>
  </si>
  <si>
    <t>Theology</t>
  </si>
  <si>
    <t>Science</t>
  </si>
  <si>
    <t>Engineering</t>
  </si>
  <si>
    <t>Military Science</t>
  </si>
  <si>
    <t>Education</t>
  </si>
  <si>
    <t>Contract number</t>
  </si>
  <si>
    <t>Client</t>
  </si>
  <si>
    <t>Date</t>
  </si>
  <si>
    <t>Factors that may influence the Research Contract Price</t>
  </si>
  <si>
    <t>Will the Client require a licence to use SU background IP?</t>
  </si>
  <si>
    <t>Is Client providing in-kind support (i.e. access to equipment, data etc)?</t>
  </si>
  <si>
    <t>Will there be any form of Benefit Sharing to SU (i.e. through royalties, further research initiatives etc) if IP is assigned to Client?</t>
  </si>
  <si>
    <t>Will SU be able to publish within reasonable timeframe?</t>
  </si>
  <si>
    <t>Will SU be free to use research results for further research and academic purposes?</t>
  </si>
  <si>
    <t>Will SU be free to make commercial use of the results outside of Client’s field of interest?</t>
  </si>
  <si>
    <t>SU Project leader</t>
  </si>
  <si>
    <t>Weight</t>
  </si>
  <si>
    <t>Price=Full Cost</t>
  </si>
  <si>
    <t>Price&gt;Full Cost</t>
  </si>
  <si>
    <t>iii</t>
  </si>
  <si>
    <t>iv.</t>
  </si>
  <si>
    <t>v.</t>
  </si>
  <si>
    <t>vi.</t>
  </si>
  <si>
    <t>vii.</t>
  </si>
  <si>
    <t>i.</t>
  </si>
  <si>
    <t>ii.</t>
  </si>
  <si>
    <t>Is there any intention to register a patent that is directly connected to the project?</t>
  </si>
  <si>
    <t>A YES to any one of these questions immediately classifies the contract as R&amp;D.</t>
  </si>
  <si>
    <t>R&amp;D Contract:</t>
  </si>
  <si>
    <t>NO</t>
  </si>
  <si>
    <t>Type</t>
  </si>
  <si>
    <t>Academics</t>
  </si>
  <si>
    <t>Department</t>
  </si>
  <si>
    <t>Faculty</t>
  </si>
  <si>
    <t>Are one or more post graduate students involved in any manner what so ever in the project?</t>
  </si>
  <si>
    <t>Are any other university or research institution involved with the project?</t>
  </si>
  <si>
    <t>Is the contract a Grant or Consortium Agreement?</t>
  </si>
  <si>
    <t>Do you plan to publish the results or project outcomes?</t>
  </si>
  <si>
    <t>Is one or more of the deliverables of the project a Feasibility Study?</t>
  </si>
  <si>
    <t>Is one or more of the deliverables of the project a process of devising new or substantially improved methods of testing?</t>
  </si>
  <si>
    <t>Is one or more of the deliverables a prototype or pilot plant?</t>
  </si>
  <si>
    <t>Is one or more of the deliverables the development of new theorems or algorithms, information technology at the level of operating systems and software, internet technology, software development, experimental development to address a gap in technology knowledge?</t>
  </si>
  <si>
    <t>viii.</t>
  </si>
  <si>
    <t>ix.</t>
  </si>
  <si>
    <t>STEP 1.2 - DETERMINE TYPE OF CONTRACT</t>
  </si>
  <si>
    <t>STEP 1.1 - COMPLETE FULL COST TEMPLATE</t>
  </si>
  <si>
    <t>STEP 2 - TABLE 2 (pricing):</t>
  </si>
  <si>
    <t xml:space="preserve">Is the Client proposing the project deliverables? </t>
  </si>
  <si>
    <t>Is SU initiating a project and seek funding?</t>
  </si>
  <si>
    <t>Is the Client providing Key Background IP?</t>
  </si>
  <si>
    <t>Is SU providing Key Background IP?</t>
  </si>
  <si>
    <t>Is the IP that might be created dependent on the Client’s Background IP, or will it improve it?</t>
  </si>
  <si>
    <t>Will the IP that might be created improve the client’s internal business and operational processes?</t>
  </si>
  <si>
    <t>Does the Client consider obtaining statutory protection for IP that might be created during the project?</t>
  </si>
  <si>
    <t>Is SU retaining control over Foreground IP?</t>
  </si>
  <si>
    <t>Is SU the preferred partner, or uniquely placed to perform the research?</t>
  </si>
  <si>
    <t>Could the Client find similar standard research at other institutions in SA?</t>
  </si>
  <si>
    <t>Is it the intention of the Client to commercialise the IP that might be created?</t>
  </si>
  <si>
    <t>According to SU’s Full Cost Policy, all Contracts should be costed on full cost. However, the price is still to be negotiated with the client (without lowering the current indirect Cost Recovery Rate).</t>
  </si>
  <si>
    <t>Step 2 is a qualitative test and even in an outcome where the indicator leans towards a price at full cost, Step 2 must be completed to assess the potential value of IP emanating from the R&amp;D contract, regardless of Full Cost considerations. Note that Step 2 is done regardless of the IPR Act.</t>
  </si>
  <si>
    <r>
      <t>·</t>
    </r>
    <r>
      <rPr>
        <sz val="7"/>
        <color theme="1"/>
        <rFont val="Times New Roman"/>
        <family val="1"/>
      </rPr>
      <t xml:space="preserve">        </t>
    </r>
    <r>
      <rPr>
        <i/>
        <sz val="10"/>
        <color theme="1"/>
        <rFont val="Arial"/>
        <family val="2"/>
      </rPr>
      <t>All research related contracts should be costed on a full cost basis.</t>
    </r>
  </si>
  <si>
    <r>
      <t>·</t>
    </r>
    <r>
      <rPr>
        <sz val="7"/>
        <color theme="1"/>
        <rFont val="Times New Roman"/>
        <family val="1"/>
      </rPr>
      <t xml:space="preserve">        </t>
    </r>
    <r>
      <rPr>
        <i/>
        <sz val="10"/>
        <color theme="1"/>
        <rFont val="Arial"/>
        <family val="2"/>
      </rPr>
      <t>Full Cost budgets must be completed for all contracts, regardless of the type of client and/or the client’s policies.</t>
    </r>
  </si>
  <si>
    <r>
      <t>·</t>
    </r>
    <r>
      <rPr>
        <sz val="7"/>
        <color theme="1"/>
        <rFont val="Times New Roman"/>
        <family val="1"/>
      </rPr>
      <t xml:space="preserve">        </t>
    </r>
    <r>
      <rPr>
        <i/>
        <sz val="10"/>
        <color theme="1"/>
        <rFont val="Arial"/>
        <family val="2"/>
      </rPr>
      <t>Mechanisms are in place to deal with THRIP, NIH, FP7 and similar contracts where directives are applicable.</t>
    </r>
  </si>
  <si>
    <r>
      <t>·</t>
    </r>
    <r>
      <rPr>
        <sz val="7"/>
        <color theme="1"/>
        <rFont val="Times New Roman"/>
        <family val="1"/>
      </rPr>
      <t xml:space="preserve">        </t>
    </r>
    <r>
      <rPr>
        <b/>
        <i/>
        <sz val="10"/>
        <color theme="1"/>
        <rFont val="Arial"/>
        <family val="2"/>
      </rPr>
      <t>The Full Cost budget referred to in this section is based on a “break-even” and DO NOT TAKE ANY PROFITS
 OR DISCOUNTS in account. The latter will be dealt with in the Contract Price as determined in Step 2.</t>
    </r>
  </si>
  <si>
    <t>STEP 2.2. IP BENEFIT SHARING</t>
  </si>
  <si>
    <t>Project name</t>
  </si>
  <si>
    <t>Does the Client want an EXCLUSIVE licence to the IP?</t>
  </si>
  <si>
    <t>Does the client want Joint Ownership op IP?</t>
  </si>
  <si>
    <t>Does the Client want to take the IP off shore?</t>
  </si>
  <si>
    <t>What is the main deliverables of the R&amp;D contract?</t>
  </si>
  <si>
    <t>What type op IP is envisage to emanate from the R&amp;D contract?</t>
  </si>
  <si>
    <t>If R&amp;D contract and NOT FULL COST, complete step 2.2</t>
  </si>
  <si>
    <t>Total Amount</t>
  </si>
  <si>
    <t>Total US personnel</t>
  </si>
  <si>
    <t>Total personnel</t>
  </si>
  <si>
    <t>Total running costs</t>
  </si>
  <si>
    <t>Total travel cost, conferences etc</t>
  </si>
  <si>
    <t>Total equipment</t>
  </si>
  <si>
    <t>Total external personnel</t>
  </si>
  <si>
    <t>Total other expences</t>
  </si>
  <si>
    <t>Total departmental indirect cost</t>
  </si>
  <si>
    <t>Total bursaries</t>
  </si>
  <si>
    <t>Total Audit fees</t>
  </si>
  <si>
    <t>Per diems (daily allowances)</t>
  </si>
  <si>
    <t>Other travel costs</t>
  </si>
  <si>
    <t>This represents simply the actual cost to SU. This will be used as a basis to plan and evaluate the budget of the contract.</t>
  </si>
  <si>
    <t>QUOTATION FOR CLIENT</t>
  </si>
  <si>
    <t>CONTRACT BUDGET: RESEARCH BUDGET</t>
  </si>
  <si>
    <t>TOTAL CONTRACT BUDGET</t>
  </si>
  <si>
    <t>TOTAL BREAKEVEN BUDGET</t>
  </si>
  <si>
    <t>DEVIATION REPORT: RESEARCH BUDGET</t>
  </si>
  <si>
    <t>DEVIATION</t>
  </si>
  <si>
    <t>CONTRACT BUDGET</t>
  </si>
  <si>
    <t>DEVIATION REPORT</t>
  </si>
  <si>
    <t>INTRODUCTION</t>
  </si>
  <si>
    <t>Please ensure that the contract partner is aware of the bursary budget item and that it will reflect as such on the invoice. Bursaries are exempt from VAT and ICRR on condition that it is invoiced correctly and processed via the SU Student Fees Department.</t>
  </si>
  <si>
    <t>Throughout the budgeting process note the following:</t>
  </si>
  <si>
    <t>You may change the description in the line items to better suit your project.</t>
  </si>
  <si>
    <t>This discrepancy may be used to adjust the CONTRACT BUDGET ZAR to ensure efficient profit.</t>
  </si>
  <si>
    <t>Indirect Cost Recovery Rate (ICRR)</t>
  </si>
  <si>
    <t>Lower ICRR approved by Dean</t>
  </si>
  <si>
    <t>Contract number (S-number)</t>
  </si>
  <si>
    <t>Faculty Levy</t>
  </si>
  <si>
    <t>Departmental Levy</t>
  </si>
  <si>
    <t>Supplied by Contracts Office</t>
  </si>
  <si>
    <t>Currency</t>
  </si>
  <si>
    <t>Principal Investigator</t>
  </si>
  <si>
    <t>Project Name</t>
  </si>
  <si>
    <t>Hours</t>
  </si>
  <si>
    <t>Consumable material (e.g. Pipette, petri dishes)</t>
  </si>
  <si>
    <t>Analysis of samples</t>
  </si>
  <si>
    <t>Use of equipment</t>
  </si>
  <si>
    <t>Maintenance of equipment</t>
  </si>
  <si>
    <t>Software</t>
  </si>
  <si>
    <t>Printing</t>
  </si>
  <si>
    <t>Total other expenses</t>
  </si>
  <si>
    <t>Total faculty &amp; departmental indirect cost</t>
  </si>
  <si>
    <t>Undergraduate Bursaries</t>
  </si>
  <si>
    <t>Postgraduate Bursaries</t>
  </si>
  <si>
    <t>ZAR</t>
  </si>
  <si>
    <t>Foreign Currency Budget  (as per CONTRACT)</t>
  </si>
  <si>
    <t>TOTAL REMUNERATION</t>
  </si>
  <si>
    <t>DEPARTMENTAL LEVY</t>
  </si>
  <si>
    <t>CONSUMABLE MATERIALS</t>
  </si>
  <si>
    <t>IP TRANSFER FEE</t>
  </si>
  <si>
    <t>ADD FACULTY LEVY</t>
  </si>
  <si>
    <t>LEVY: ICRR (INDIRECT COST)</t>
  </si>
  <si>
    <t>AUDIT FEE</t>
  </si>
  <si>
    <t>CONSULTATION FEES</t>
  </si>
  <si>
    <t>BURSARY UNDERGRADUATE</t>
  </si>
  <si>
    <t>BURSARY POST GRADUATE</t>
  </si>
  <si>
    <t>FURNITURE EQUIPM COMPUTERS VEH</t>
  </si>
  <si>
    <t>VAT CONTROL ACCOUNT</t>
  </si>
  <si>
    <t>Contract Number</t>
  </si>
  <si>
    <t>Departmental Levy Rate if applicable</t>
  </si>
  <si>
    <t>Indirect Cost Recovery Rate funder restrictions</t>
  </si>
  <si>
    <t xml:space="preserve">If the funder restricts the indirect cost recovery rate, please submit proof and indicate allowable percentage. Subject to formal approval by the ICRR committee. </t>
  </si>
  <si>
    <t xml:space="preserve">Please indicate the source and date of exchange rate used. </t>
  </si>
  <si>
    <t>This template is a step by step guide to assist you to optimise the planning and costing of Research Contracts</t>
  </si>
  <si>
    <t>The Contract Pricing phase of this process allows for extensive PRICE editing, so that the researcher will not lose his/her autonomy: this will simply provide the researcher with a solid decisionmaking base.</t>
  </si>
  <si>
    <t>FULL COST BUDGET NOTES</t>
  </si>
  <si>
    <t xml:space="preserve">Consult the Division for Research Development to confirm whether an audit is required. </t>
  </si>
  <si>
    <t>Amount ZAR</t>
  </si>
  <si>
    <t>Amount Forex</t>
  </si>
  <si>
    <t>Total Amount Forex</t>
  </si>
  <si>
    <t>FULL COST BUDGET</t>
  </si>
  <si>
    <t>FULL COST BUDGET: RESEARCH BUDGET</t>
  </si>
  <si>
    <t xml:space="preserve">All figures entered into the FULL COST BUDGET will automatically be reflected in this CONTRACT PRICE BUDGET. </t>
  </si>
  <si>
    <t>Faculty levy</t>
  </si>
  <si>
    <t>ICRR</t>
  </si>
  <si>
    <t>Total Overhead charges</t>
  </si>
  <si>
    <t xml:space="preserve">Minimum tariff per hour </t>
  </si>
  <si>
    <t>Post Level 19/18</t>
  </si>
  <si>
    <t>Post Level 15-17</t>
  </si>
  <si>
    <t>Support Staff</t>
  </si>
  <si>
    <t>Economic and Management Sciences</t>
  </si>
  <si>
    <t>Medicine and Health Sciences</t>
  </si>
  <si>
    <t>Vice Rector: Learning and Teaching</t>
  </si>
  <si>
    <t>Vice Rector: Research, Innovation and Postgraduate Studies</t>
  </si>
  <si>
    <t>Vice Rector: Social Impact, Transformation and Personnel</t>
  </si>
  <si>
    <t>Junior Lecturer P9</t>
  </si>
  <si>
    <t>Lecturer P8</t>
  </si>
  <si>
    <t>Senior Lecturer P7</t>
  </si>
  <si>
    <t>Associate Professor P6</t>
  </si>
  <si>
    <t>Professor P5</t>
  </si>
  <si>
    <t>Distinguished Professor  P4</t>
  </si>
  <si>
    <t>US Professional personnel and US research support personnel</t>
  </si>
  <si>
    <r>
      <t xml:space="preserve">To enable you as a Researcher, your Faculty and the Research Contracts Office to make </t>
    </r>
    <r>
      <rPr>
        <b/>
        <sz val="10"/>
        <color theme="1"/>
        <rFont val="Arial"/>
        <family val="2"/>
      </rPr>
      <t>transparent and auditable decisions</t>
    </r>
    <r>
      <rPr>
        <sz val="10"/>
        <color theme="1"/>
        <rFont val="Arial"/>
        <family val="2"/>
      </rPr>
      <t xml:space="preserve"> with </t>
    </r>
    <r>
      <rPr>
        <b/>
        <sz val="10"/>
        <color theme="1"/>
        <rFont val="Arial"/>
        <family val="2"/>
      </rPr>
      <t>regards to the exploitation of IP in Research Contracts</t>
    </r>
    <r>
      <rPr>
        <sz val="10"/>
        <color theme="1"/>
        <rFont val="Arial"/>
        <family val="2"/>
      </rPr>
      <t>, we kindly request that you complete the attached form for this research contract. Please note that in most cases you will only be required to indicate your choice with an “X”. Please be specific in your choice and where more information is required, complete that comment box in full. We thank you for your assistance in this regard.</t>
    </r>
  </si>
  <si>
    <t>These figures thus copied are reflected as a guideline only and may be edited, deleted or added to, to fulfill contract requirements, and determine the CONTRACT PRICE.</t>
  </si>
  <si>
    <t>IP transfer fee, if applicable</t>
  </si>
  <si>
    <t>CONTRACT TOTAL</t>
  </si>
  <si>
    <t>TOTAL CONTRACT PRICE</t>
  </si>
  <si>
    <t>Enter S-number</t>
  </si>
  <si>
    <t>Enter NAME</t>
  </si>
  <si>
    <t>Does the funder restrict the indirect cost percentage allowed?</t>
  </si>
  <si>
    <t xml:space="preserve">By using this template, the contract price will be profitable and within legal and regulatory guidelines. </t>
  </si>
  <si>
    <t>Use the actual amount that external consultants or personnel will invoice SU for services rendered.</t>
  </si>
  <si>
    <t xml:space="preserve">Adhere to SU financial policies and Funder regulations when purchasing equipment as applicable. </t>
  </si>
  <si>
    <t xml:space="preserve">Refer to the contract to confirm stipulations regarding eligable travel expenses (e.g. certain research contracts do not subsidise conference travel expenditure). It is imperative to distinguish between local and international travel for reporting and auditing purposes. </t>
  </si>
  <si>
    <t>For VAT exemption on International Funding, SU must receive the payment from a foreign bank account. In all other cases where VAT exemption may relevant , kindly contact the FULL COST ACCOUNTANT for confirmation.</t>
  </si>
  <si>
    <t>In this, the CONTRACT PRICE Budget the salary rates may be adjusted to reflect the commercial salary tariffs that will be charged to the client. Please note, these rates may not be lower than the BRL as used in the FULL COST BUDGET.</t>
  </si>
  <si>
    <t>This discrepancy may be used to adjust the CONTRACT PRICE ZAR budget to ensure sufficient profit.</t>
  </si>
  <si>
    <t>Revisit this DEVIATION REPORT once adjustments have been made to the CONTRACT PRICE ZAR budget.</t>
  </si>
  <si>
    <t>Upon finalisation of this process kindly proceed to QUOTATION FOR CLIENT for the amounts to be reflected in your contract or quote.</t>
  </si>
  <si>
    <t>The basic steps:</t>
  </si>
  <si>
    <t xml:space="preserve">Kindly contact SU Division: Financial Services regarding the amount to budget for an audit, if applicable. </t>
  </si>
  <si>
    <t>The University will recover 17% of the invoice amount (excl IP transfer fee and Bursaries) to recover the indirect cost (support cost) related to third stream income. This template calculates this automatically. To calculate the indirect cost of direct cost manually, multiply the total cost with 20.5% (17/83).</t>
  </si>
  <si>
    <t>Use the actual amount that external consultants or personnel are expected to invoice SU for services rendered.</t>
  </si>
  <si>
    <t>Rate/hour</t>
  </si>
  <si>
    <t>Services</t>
  </si>
  <si>
    <t>Project specific insurance</t>
  </si>
  <si>
    <t>Communication and data costs</t>
  </si>
  <si>
    <t>Price/unit</t>
  </si>
  <si>
    <t>Enter institution / Company name</t>
  </si>
  <si>
    <t>This should reflect adjusted % if such is authorised &amp; applied for on Cover page</t>
  </si>
  <si>
    <t>Consult management regarding Faculty or Departmental levy. If yes, template will automatically calculate the 5% levy on Full Cost and Contract Price budget</t>
  </si>
  <si>
    <t>Please enter Department or Centre name.</t>
  </si>
  <si>
    <t>Enter funder</t>
  </si>
  <si>
    <t>Enter PI name</t>
  </si>
  <si>
    <t>Faculty dropdown menu</t>
  </si>
  <si>
    <t>As per SU Policy.</t>
  </si>
  <si>
    <t>If yes, template automatically calculates the relevant Departmental Levy on Full Cost and Contract Price budget</t>
  </si>
  <si>
    <t>Insert percentage.</t>
  </si>
  <si>
    <t>USD</t>
  </si>
  <si>
    <t>Euro</t>
  </si>
  <si>
    <t>CAD</t>
  </si>
  <si>
    <t>SEK</t>
  </si>
  <si>
    <t>GBP</t>
  </si>
  <si>
    <t>Currency dropdown</t>
  </si>
  <si>
    <t>Other - specify</t>
  </si>
  <si>
    <t>The Principal Investigator on the project.</t>
  </si>
  <si>
    <t>Only type information in the cells that are highlighted - other cells will be protected.</t>
  </si>
  <si>
    <t xml:space="preserve">QUICK LINK to IP PRICING TOOL </t>
  </si>
  <si>
    <t>QUICK LINK to INTRODUCTION Page</t>
  </si>
  <si>
    <t>Click here to Complete Full Cost Budget template</t>
  </si>
  <si>
    <t>Total Overhead charges %</t>
  </si>
  <si>
    <t>LINK to IP PRICING TOOL</t>
  </si>
  <si>
    <t>If Foreign payment, then VAT = zero.</t>
  </si>
  <si>
    <t>Quick links:</t>
  </si>
  <si>
    <t>Introduction</t>
  </si>
  <si>
    <t>Deviation Report</t>
  </si>
  <si>
    <t>Contract Price FOREX</t>
  </si>
  <si>
    <t>FOREIGN CURRENCY selected</t>
  </si>
  <si>
    <t>Source &amp; date of exchange rate</t>
  </si>
  <si>
    <t>(The following numbers correspond to budget item numbers.)</t>
  </si>
  <si>
    <t>BRL (Basic Remuneration Levels)</t>
  </si>
  <si>
    <t>Research Finances</t>
  </si>
  <si>
    <t>IP PRICING TOOL</t>
  </si>
  <si>
    <t>CONTRACT PRICE ZAR</t>
  </si>
  <si>
    <t>COVER PAGE</t>
  </si>
  <si>
    <t>DEVIATION REPORT'</t>
  </si>
  <si>
    <t>The following links to the IP Pricing Tool sheet:</t>
  </si>
  <si>
    <t xml:space="preserve">IP PRICING TOOL </t>
  </si>
  <si>
    <t xml:space="preserve">Consult the Division for Research Development to confirm whether an audit is required. Kindly contact SU Division Financial Services regarding the amount to budget for an audit, if applicable. </t>
  </si>
  <si>
    <r>
      <t xml:space="preserve">Please ensure that the contract partner is aware of the </t>
    </r>
    <r>
      <rPr>
        <b/>
        <sz val="12"/>
        <color theme="1"/>
        <rFont val="Calibri"/>
        <family val="2"/>
        <scheme val="minor"/>
      </rPr>
      <t>bursary budget item</t>
    </r>
    <r>
      <rPr>
        <sz val="12"/>
        <color theme="1"/>
        <rFont val="Calibri"/>
        <family val="2"/>
        <scheme val="minor"/>
      </rPr>
      <t xml:space="preserve"> and that it will reflect as such on the invoice. Bursaries are exempt from VAT and ICRR on condition that it is invoiced correctly and processed via the SU Student Fees Department.</t>
    </r>
  </si>
  <si>
    <r>
      <t>Please ensure that the contract partner is aware of the</t>
    </r>
    <r>
      <rPr>
        <b/>
        <sz val="12"/>
        <rFont val="Calibri"/>
        <family val="2"/>
        <scheme val="minor"/>
      </rPr>
      <t xml:space="preserve"> bursary budget item</t>
    </r>
    <r>
      <rPr>
        <sz val="12"/>
        <rFont val="Calibri"/>
        <family val="2"/>
        <scheme val="minor"/>
      </rPr>
      <t xml:space="preserve"> and that it will reflect as such on the invoice. Bursaries are exempt from VAT and ICRR on condition that it is invoiced correctly and processed via the SU Student Fees Department.</t>
    </r>
  </si>
  <si>
    <t>CONTRACT PRICE ZAR'</t>
  </si>
  <si>
    <t xml:space="preserve">Departmental and/or Faculty Policies need to be complied with. Faculty and Departmental rates, as completed on the Cover Page, are applicable. </t>
  </si>
  <si>
    <t xml:space="preserve">It is advised that the SURPLUS/PROFIT MARGIN line be left at zero at this stage. Once a first iteration of this CONTRACT PRICE is completed, the  DEVIATION REPORT will serve as a practical tool to indicate a Profit Margin that may be needed. By returning to edit this entry on the CONTRACT BUDGET at that stage, the DEVIATION may be aligned to an acceptably profitable figure. It is advised that the IP PRICING TOOL's Deciding Factors be consulted in the process of making this decision. </t>
  </si>
  <si>
    <t>Do not delete line items you don't need.</t>
  </si>
  <si>
    <t>FULL COST BUDGET'</t>
  </si>
  <si>
    <t xml:space="preserve">To start this process of determining the basic actual cost of a project, click: </t>
  </si>
  <si>
    <t xml:space="preserve">The FULL COST BUDGET uses a standard hourly tariff for each post level. This is simply intended as a calculation of the salary expenses that the university will have with regard to the staff involved in the project. Do not adjust this rate here: the CONTRACT PRICE BUDGET will allow for such adjustments. This rate is inflated annually with 6%.  Click the following link to view the latest BRL (Basic Remuneration Levels) as approved by HR:  </t>
  </si>
  <si>
    <t>RESEARCH FINANCE</t>
  </si>
  <si>
    <t>For VAT exemption on International Funding, SU must receive the payment from a foreign bank account. In all other cases where VAT exemption may be relevant, kindly contact the FULL COST ACCOUNTANT for confirmation.</t>
  </si>
  <si>
    <r>
      <t xml:space="preserve">An Intellectual Pricing margin may be reflected at this stage. For this fee to be exempt from ICRR, it will need to be reflected on the invoice and charged to the correct income account. In cases </t>
    </r>
    <r>
      <rPr>
        <b/>
        <sz val="12"/>
        <color theme="1"/>
        <rFont val="Calibri"/>
        <family val="2"/>
        <scheme val="minor"/>
      </rPr>
      <t xml:space="preserve">where the client should not see </t>
    </r>
    <r>
      <rPr>
        <sz val="12"/>
        <color theme="1"/>
        <rFont val="Calibri"/>
        <family val="2"/>
        <scheme val="minor"/>
      </rPr>
      <t xml:space="preserve">such a cost item, this expense will need to be listed under the heading: </t>
    </r>
    <r>
      <rPr>
        <b/>
        <sz val="12"/>
        <color theme="1"/>
        <rFont val="Calibri"/>
        <family val="2"/>
        <scheme val="minor"/>
      </rPr>
      <t>6. Other Expenses.</t>
    </r>
  </si>
  <si>
    <r>
      <t xml:space="preserve">Please note to only send the </t>
    </r>
    <r>
      <rPr>
        <b/>
        <sz val="12"/>
        <color theme="1"/>
        <rFont val="Calibri"/>
        <family val="2"/>
        <scheme val="minor"/>
      </rPr>
      <t>FINAL QUOTE in PDF format</t>
    </r>
    <r>
      <rPr>
        <sz val="12"/>
        <color theme="1"/>
        <rFont val="Calibri"/>
        <family val="2"/>
        <scheme val="minor"/>
      </rPr>
      <t xml:space="preserve"> to the client</t>
    </r>
  </si>
  <si>
    <t>Quick link na CONTRACT PRICE ZAR</t>
  </si>
  <si>
    <t>Funder/Client name</t>
  </si>
  <si>
    <t>Exemption from this policy must be formally addressed and confirmed; refer to the Division for Research Development website, as above.</t>
  </si>
  <si>
    <t xml:space="preserve">Refer to the contract to confirm stipulations regarding eligable travel expenses (eg certain research contracts do not subsidise conference-travel expenditure). It is imperative to distinguish between local and international travel for reporting and auditing purposes. </t>
  </si>
  <si>
    <t>The total deviation from column P-U indicates your profit/loss at this stage of the budgeting process.</t>
  </si>
  <si>
    <r>
      <rPr>
        <b/>
        <sz val="11"/>
        <rFont val="Calibri"/>
        <family val="2"/>
        <scheme val="minor"/>
      </rPr>
      <t>External personnel</t>
    </r>
    <r>
      <rPr>
        <sz val="11"/>
        <rFont val="Calibri"/>
        <family val="2"/>
        <scheme val="minor"/>
      </rPr>
      <t xml:space="preserve"> (e.g. Consultants)</t>
    </r>
  </si>
  <si>
    <t>Material (e.g. Reagents, electronic components)</t>
  </si>
  <si>
    <t>Stationery and printing</t>
  </si>
  <si>
    <t>Sundry expenses</t>
  </si>
  <si>
    <t>Domestic travel to workshops / conferences</t>
  </si>
  <si>
    <t>International travel to workshops / conferences</t>
  </si>
  <si>
    <t>4. Audit fees (if additional audit is requested from client)</t>
  </si>
  <si>
    <t xml:space="preserve">3. Running costs </t>
  </si>
  <si>
    <t>Audit fees</t>
  </si>
  <si>
    <t>5. Travel costs, conferences, workshops &amp; seminars</t>
  </si>
  <si>
    <t>SUBTOTAL A (TOTAL DIRECT COST excluding Bursaries, Levies and Indirect Costs)</t>
  </si>
  <si>
    <t>7. Departmental / Faculty Indirect Costs</t>
  </si>
  <si>
    <t>SUBTOTAL B (TOTAL COST excluding Bursaries)</t>
  </si>
  <si>
    <t>For budgets in foreign currency please complete this budget first, foreign currency budget wil be addressed at the next stage.</t>
  </si>
  <si>
    <t>3. Running costs</t>
  </si>
  <si>
    <t>7. Departmental / Faculty Indirect Cost</t>
  </si>
  <si>
    <t xml:space="preserve">Departmental margin </t>
  </si>
  <si>
    <t>Departmental levy</t>
  </si>
  <si>
    <t>Departmental levy (Support cost within department)</t>
  </si>
  <si>
    <t>Faculty levy (if academic footprint is not sufficient)</t>
  </si>
  <si>
    <t>SUBTOTAL B (TOTAL COST excluding ICRR and Bursaries)</t>
  </si>
  <si>
    <t>SUBTOTAL C (TOTAL COST excluding Bursaries)</t>
  </si>
  <si>
    <t xml:space="preserve">4. Audit fees </t>
  </si>
  <si>
    <r>
      <rPr>
        <b/>
        <sz val="10"/>
        <rFont val="Calibri"/>
        <family val="2"/>
      </rPr>
      <t>US Professional personnel and US research support personnel</t>
    </r>
    <r>
      <rPr>
        <sz val="10"/>
        <rFont val="Calibri"/>
        <family val="2"/>
      </rPr>
      <t xml:space="preserve"> (e.g. Researchers, assistants, technicians and consultants)</t>
    </r>
  </si>
  <si>
    <r>
      <rPr>
        <b/>
        <sz val="10"/>
        <rFont val="Calibri"/>
        <family val="2"/>
      </rPr>
      <t>External personnel</t>
    </r>
    <r>
      <rPr>
        <sz val="10"/>
        <rFont val="Calibri"/>
        <family val="2"/>
      </rPr>
      <t xml:space="preserve"> (e.g. Consultants that does not work at SU, but work on the project)</t>
    </r>
  </si>
  <si>
    <t>Total travel costs, conferences etc</t>
  </si>
  <si>
    <t>If the total amounts reflected on this worksheet do not comply with your contract requirements please revert to CONTRACT BUDGET ZAR to make adjustments</t>
  </si>
  <si>
    <t>Revise this DEVIATION REPORT once adjustments have been made to CONTRACT BUDGET ZAR.</t>
  </si>
  <si>
    <r>
      <rPr>
        <b/>
        <sz val="11"/>
        <rFont val="Calibri"/>
        <family val="2"/>
      </rPr>
      <t>US Professional personnel  and US research support personnel</t>
    </r>
    <r>
      <rPr>
        <sz val="11"/>
        <rFont val="Calibri"/>
        <family val="2"/>
      </rPr>
      <t xml:space="preserve"> (e.g. Researchers, assistants, technicians and consultants)</t>
    </r>
  </si>
  <si>
    <r>
      <rPr>
        <b/>
        <sz val="11"/>
        <rFont val="Calibri"/>
        <family val="2"/>
      </rPr>
      <t>External personnel</t>
    </r>
    <r>
      <rPr>
        <sz val="11"/>
        <rFont val="Calibri"/>
        <family val="2"/>
      </rPr>
      <t xml:space="preserve"> (e.g. Consultants that do not work at SU, but work on the project)</t>
    </r>
  </si>
  <si>
    <t>4. Audit fees</t>
  </si>
  <si>
    <t>HYPERLINK TO IP PRICING TOOL</t>
  </si>
  <si>
    <t>Total faculty and departmental support costs</t>
  </si>
  <si>
    <t>SUBTOTAL B (TOTAL COST excluding ICRR &amp; Bursaries)</t>
  </si>
  <si>
    <t>15% of Subtotal D</t>
  </si>
  <si>
    <t>15% of Subtotal D (ZERO when paid from Foreign bank account)</t>
  </si>
  <si>
    <t>TRAVEL:  ACCOMMODATION / VISUM / etc</t>
  </si>
  <si>
    <t>X% of Subtotal C (only applicable if clients want to own the IP)</t>
  </si>
  <si>
    <t>CONTRACT PRICE ZAR BUDGET: RESEARCH BUDGET</t>
  </si>
  <si>
    <t xml:space="preserve">ICRR as per Cover Page (excluding IP Transfer Fee and Bursaries)  </t>
  </si>
  <si>
    <t xml:space="preserve">ICRR as per Cover Page (excluding IP Transfer Fee and Bursaries) </t>
  </si>
  <si>
    <t>ICRR as per Cover Page (excluding IP Transfer Fee and Bursaries)</t>
  </si>
  <si>
    <t>Company Code</t>
  </si>
  <si>
    <t>Fiscal Type</t>
  </si>
  <si>
    <t>Fiscal Year</t>
  </si>
  <si>
    <t>Version</t>
  </si>
  <si>
    <t>Cost Centre Code</t>
  </si>
  <si>
    <t>Cost Centre Description</t>
  </si>
  <si>
    <t>Account Code</t>
  </si>
  <si>
    <t>Account Description</t>
  </si>
  <si>
    <t>Currency Code</t>
  </si>
  <si>
    <t>Spread Factor Code</t>
  </si>
  <si>
    <t>Total</t>
  </si>
  <si>
    <t>PERIOD 13</t>
  </si>
  <si>
    <t>PERIOD 14</t>
  </si>
  <si>
    <t>Comment</t>
  </si>
  <si>
    <t>INDIRECT COST</t>
  </si>
  <si>
    <t>SUBTOTAL B (TOTAL INDIRECT COST)</t>
  </si>
  <si>
    <t>VAT</t>
  </si>
  <si>
    <t xml:space="preserve">Personnel </t>
  </si>
  <si>
    <t>Equipment</t>
  </si>
  <si>
    <t>Running costs</t>
  </si>
  <si>
    <t>Audit fees (if additional audit is requested from client)</t>
  </si>
  <si>
    <t>Bursaries</t>
  </si>
  <si>
    <t>5. Departmental / Faculty Indirect Cost</t>
  </si>
  <si>
    <t>6. ICRR (Indirect Cost Recovery Rate)</t>
  </si>
  <si>
    <t>7. IP Transfer Fee</t>
  </si>
  <si>
    <t>8. VAT</t>
  </si>
  <si>
    <t>9. Bursaries</t>
  </si>
  <si>
    <t>DEPARTMENT</t>
  </si>
  <si>
    <t>Total external personnel (e.g. Consultants)</t>
  </si>
  <si>
    <t>Total US Professional and support personnel</t>
  </si>
  <si>
    <t>CONTRACT NUMBER (S-number)</t>
  </si>
  <si>
    <t>PRINCIPAL INVESTIGATOR</t>
  </si>
  <si>
    <t>FUNDER / CLIENT NAME</t>
  </si>
  <si>
    <t>Standard Quote for Client</t>
  </si>
  <si>
    <t>Summarised Quote for Client</t>
  </si>
  <si>
    <t>Detailed Quote for Client</t>
  </si>
  <si>
    <t>R</t>
  </si>
  <si>
    <t>Exchange Rate at time of Budget (2018)</t>
  </si>
  <si>
    <t>TOTAL FULL COST BUDGET</t>
  </si>
  <si>
    <t>Year 1</t>
  </si>
  <si>
    <t>Year 2</t>
  </si>
  <si>
    <t>Year 3</t>
  </si>
  <si>
    <t>Year 4</t>
  </si>
  <si>
    <t>Year 5</t>
  </si>
  <si>
    <t>Exchange Rate</t>
  </si>
  <si>
    <t>Select from drop-down list</t>
  </si>
  <si>
    <t>Faculty Levy if applicable</t>
  </si>
  <si>
    <t>If it is an international funds transaction  (not via an RSA institution) then VAT will be zero rated. Select YES if international</t>
  </si>
  <si>
    <t>Select currency from dropdown</t>
  </si>
  <si>
    <t>Fill in exchange rate</t>
  </si>
  <si>
    <t>Foreign</t>
  </si>
  <si>
    <t>VATForeign</t>
  </si>
  <si>
    <t>If foreign client, then VAT = 0%</t>
  </si>
  <si>
    <t>SA VAT</t>
  </si>
  <si>
    <t xml:space="preserve">VAT calculations </t>
  </si>
  <si>
    <t>From cover page</t>
  </si>
  <si>
    <r>
      <rPr>
        <b/>
        <sz val="12"/>
        <rFont val="Calibri"/>
        <family val="2"/>
        <scheme val="minor"/>
      </rPr>
      <t>INTRODUCTION</t>
    </r>
    <r>
      <rPr>
        <sz val="12"/>
        <rFont val="Calibri"/>
        <family val="2"/>
        <scheme val="minor"/>
      </rPr>
      <t xml:space="preserve"> ( current page) - Contains detailed instructions and hyperlinks to assist you with the budgeting process. </t>
    </r>
    <r>
      <rPr>
        <b/>
        <sz val="12"/>
        <rFont val="Calibri"/>
        <family val="2"/>
        <scheme val="minor"/>
      </rPr>
      <t>This worksheet can be consulted throughout.</t>
    </r>
  </si>
  <si>
    <r>
      <rPr>
        <b/>
        <sz val="12"/>
        <rFont val="Calibri"/>
        <family val="2"/>
        <scheme val="minor"/>
      </rPr>
      <t>FULL COST BUDGET</t>
    </r>
    <r>
      <rPr>
        <sz val="12"/>
        <rFont val="Calibri"/>
        <family val="2"/>
        <scheme val="minor"/>
      </rPr>
      <t>- Reflects actual cost of the contract/project.</t>
    </r>
  </si>
  <si>
    <r>
      <rPr>
        <b/>
        <sz val="12"/>
        <rFont val="Calibri"/>
        <family val="2"/>
        <scheme val="minor"/>
      </rPr>
      <t>IP PRICING TOOL</t>
    </r>
    <r>
      <rPr>
        <sz val="12"/>
        <rFont val="Calibri"/>
        <family val="2"/>
        <scheme val="minor"/>
      </rPr>
      <t xml:space="preserve"> - Evaluates the factors that impact the pricing of a contract. These include Intellectual Property and Academic Footprint of a contract.</t>
    </r>
  </si>
  <si>
    <r>
      <rPr>
        <b/>
        <sz val="12"/>
        <rFont val="Calibri"/>
        <family val="2"/>
        <scheme val="minor"/>
      </rPr>
      <t>CONTRACT PRICE ZAR</t>
    </r>
    <r>
      <rPr>
        <sz val="12"/>
        <rFont val="Calibri"/>
        <family val="2"/>
        <scheme val="minor"/>
      </rPr>
      <t xml:space="preserve"> - Is based on the FULL COST BUDGET. Adjust the CONTRACT PRICE budget after consideration of FULL COST Budget and IP PRICING as determined.</t>
    </r>
  </si>
  <si>
    <r>
      <rPr>
        <b/>
        <sz val="12"/>
        <rFont val="Calibri"/>
        <family val="2"/>
        <scheme val="minor"/>
      </rPr>
      <t xml:space="preserve">CONTRACT PRICE FOREX </t>
    </r>
    <r>
      <rPr>
        <sz val="12"/>
        <rFont val="Calibri"/>
        <family val="2"/>
        <scheme val="minor"/>
      </rPr>
      <t>- Is only relevant if your contract is in a foreign currency. The budgeting process will still be completed in the CONTRACT PRICE ZAR, and these amounts will automatically be reflected in this worksheet. (Exchange rate to be filled in on cover page.)</t>
    </r>
  </si>
  <si>
    <r>
      <rPr>
        <b/>
        <sz val="12"/>
        <rFont val="Calibri"/>
        <family val="2"/>
        <scheme val="minor"/>
      </rPr>
      <t>DEVIATION REPORT</t>
    </r>
    <r>
      <rPr>
        <sz val="12"/>
        <rFont val="Calibri"/>
        <family val="2"/>
        <scheme val="minor"/>
      </rPr>
      <t>- is completed automatically from the FULL COST BUDGET and the CONTRACT PRICE BUDGETS. This information enables you to compare the PROFIT or LOSS at this stage of the budgeting process. This informs any PRICE adjustment that may be required.</t>
    </r>
  </si>
  <si>
    <r>
      <rPr>
        <b/>
        <sz val="12"/>
        <rFont val="Calibri"/>
        <family val="2"/>
        <scheme val="minor"/>
      </rPr>
      <t>QUOTATION FOR CLIENT</t>
    </r>
    <r>
      <rPr>
        <sz val="12"/>
        <rFont val="Calibri"/>
        <family val="2"/>
        <scheme val="minor"/>
      </rPr>
      <t xml:space="preserve">- This sheet reflects the CONTRACT PRICE in ZAR as finalised previously and may be collapsed according to the contracting party's requirements. </t>
    </r>
    <r>
      <rPr>
        <b/>
        <sz val="12"/>
        <rFont val="Calibri"/>
        <family val="2"/>
        <scheme val="minor"/>
      </rPr>
      <t xml:space="preserve">A PDF printout </t>
    </r>
    <r>
      <rPr>
        <sz val="12"/>
        <rFont val="Calibri"/>
        <family val="2"/>
        <scheme val="minor"/>
      </rPr>
      <t>of this serves as the quotation to the client.</t>
    </r>
  </si>
  <si>
    <t>Has the application for a lower rate been submitted to the ICRR committee?</t>
  </si>
  <si>
    <t>Foreign Client?</t>
  </si>
  <si>
    <t>Currency: Drop-down</t>
  </si>
  <si>
    <t>Type Currency if not in list above</t>
  </si>
  <si>
    <t xml:space="preserve">                Specify if not in list</t>
  </si>
  <si>
    <t>Yearly increase in tariff for staff cost</t>
  </si>
  <si>
    <t>StaffIncrPerc</t>
  </si>
  <si>
    <t>TOTAL  
FULL COST</t>
  </si>
  <si>
    <t>TOTAL 
CONTRACT</t>
  </si>
  <si>
    <t>TOTAL 
Surplus / Shortage</t>
  </si>
  <si>
    <t>HYPERLINK TO CONTRACT PRICE</t>
  </si>
  <si>
    <t>Surplus / Shortage</t>
  </si>
  <si>
    <t>Quotation</t>
  </si>
  <si>
    <t>IP pricing tool</t>
  </si>
  <si>
    <t>Hyperlinks</t>
  </si>
  <si>
    <t>Cover page</t>
  </si>
  <si>
    <t>TOTAL</t>
  </si>
  <si>
    <t>FULL COST</t>
  </si>
  <si>
    <t>YES</t>
  </si>
  <si>
    <t>Detail Quote</t>
  </si>
  <si>
    <t>Standard Quote</t>
  </si>
  <si>
    <t>Summarised Quote</t>
  </si>
  <si>
    <t>Back to Introduction</t>
  </si>
  <si>
    <t>9. IP Transfer Fee  - only relevant at CONTRACT PRICE stage (therefore R 0)</t>
  </si>
  <si>
    <t>Other</t>
  </si>
  <si>
    <t>Equipment exempted from ICRR</t>
  </si>
  <si>
    <t>Overheads total charge (Subtotal A excl exempted equipment)</t>
  </si>
  <si>
    <t>Overheads total charge (Exempted equipment)</t>
  </si>
  <si>
    <t>Subtotal A, excluding equipment amount exempted from ICRR</t>
  </si>
  <si>
    <t>The 2020 BRL tariff per hour as communicated by HR</t>
  </si>
  <si>
    <t xml:space="preserve">                            Basic remuneration levels  (BRL) for 2020 as approved by the Human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</si>
</sst>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quot;R&quot;\ * #,##0.00_ ;_ &quot;R&quot;\ * \-#,##0.00_ ;_ &quot;R&quot;\ * &quot;-&quot;??_ ;_ @_ "/>
    <numFmt numFmtId="165" formatCode="_ * #,##0.00_ ;_ * \-#,##0.00_ ;_ * &quot;-&quot;??_ ;_ @_ "/>
    <numFmt numFmtId="166" formatCode="&quot;R&quot;\ #,##0.00"/>
    <numFmt numFmtId="167" formatCode="_-[$$-409]* #,##0.00_ ;_-[$$-409]* \-#,##0.00\ ;_-[$$-409]* &quot;-&quot;??_ ;_-@_ "/>
    <numFmt numFmtId="168" formatCode="_ [$R-1C09]\ * #,##0.00_ ;_ [$R-1C09]\ * \-#,##0.00_ ;_ [$R-1C09]\ * &quot;-&quot;??_ ;_ @_ "/>
    <numFmt numFmtId="169" formatCode="[$EUR]\ #,##0.00;\-[$EUR]\ #,##0.00"/>
    <numFmt numFmtId="170" formatCode="_-[$R-1C09]* #,##0.00_-;\-[$R-1C09]* #,##0.00_-;_-[$R-1C09]* &quot;-&quot;??_-;_-@_-"/>
    <numFmt numFmtId="171" formatCode="#,##0.00_ ;\-#,##0.00\ "/>
    <numFmt numFmtId="172" formatCode="0.0"/>
    <numFmt numFmtId="173" formatCode="_ &quot;R&quot;\ * #,##0.00_ ;_ &quot;R&quot;\ * \-#,##0.00_ ;_ \ &quot;&quot;"/>
    <numFmt numFmtId="174" formatCode="_ * #,##0_ ;_ * \-#,##0_ ;_ * 0_ ;_ @_ "/>
    <numFmt numFmtId="175" formatCode="0.000"/>
    <numFmt numFmtId="176" formatCode="_ * #,##0_ ;_ * \-#,##0_ ;_ * &quot;-&quot;??_ ;_ @_ "/>
    <numFmt numFmtId="177" formatCode="_ &quot;R&quot;\ * #,##0.00_ ;_ &quot;R&quot;\ * \-#,##0.00_ "/>
  </numFmts>
  <fonts count="1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Times New Roman"/>
      <family val="1"/>
    </font>
    <font>
      <b/>
      <sz val="10"/>
      <name val="Times New Roman"/>
      <family val="1"/>
    </font>
    <font>
      <sz val="12"/>
      <name val="Times New Roman"/>
      <family val="1"/>
    </font>
    <font>
      <sz val="10"/>
      <name val="Arial"/>
      <family val="2"/>
    </font>
    <font>
      <b/>
      <sz val="10"/>
      <name val="Arial"/>
      <family val="2"/>
    </font>
    <font>
      <b/>
      <sz val="10"/>
      <color theme="1"/>
      <name val="Calibri"/>
      <family val="2"/>
      <scheme val="minor"/>
    </font>
    <font>
      <sz val="10"/>
      <color theme="1"/>
      <name val="Calibri"/>
      <family val="2"/>
      <scheme val="minor"/>
    </font>
    <font>
      <sz val="10"/>
      <color rgb="FFFF0000"/>
      <name val="Arial"/>
      <family val="2"/>
    </font>
    <font>
      <sz val="10"/>
      <color rgb="FFFF0000"/>
      <name val="Calibri"/>
      <family val="2"/>
      <scheme val="minor"/>
    </font>
    <font>
      <b/>
      <sz val="10"/>
      <color rgb="FFFF0000"/>
      <name val="Arial"/>
      <family val="2"/>
    </font>
    <font>
      <sz val="9"/>
      <color indexed="81"/>
      <name val="Tahoma"/>
      <family val="2"/>
    </font>
    <font>
      <sz val="11"/>
      <name val="Arial"/>
      <family val="2"/>
    </font>
    <font>
      <b/>
      <sz val="11"/>
      <name val="Arial"/>
      <family val="2"/>
    </font>
    <font>
      <sz val="12"/>
      <name val="Arial"/>
      <family val="2"/>
    </font>
    <font>
      <b/>
      <sz val="10"/>
      <color rgb="FF000000"/>
      <name val="Arial"/>
      <family val="2"/>
    </font>
    <font>
      <sz val="10"/>
      <color rgb="FF000000"/>
      <name val="Arial"/>
      <family val="2"/>
    </font>
    <font>
      <b/>
      <sz val="12"/>
      <color theme="0"/>
      <name val="Arial"/>
      <family val="2"/>
    </font>
    <font>
      <sz val="12"/>
      <color theme="0"/>
      <name val="Arial"/>
      <family val="2"/>
    </font>
    <font>
      <sz val="7"/>
      <color rgb="FF000000"/>
      <name val="Times New Roman"/>
      <family val="1"/>
    </font>
    <font>
      <u/>
      <sz val="10"/>
      <color theme="10"/>
      <name val="Arial"/>
      <family val="2"/>
    </font>
    <font>
      <sz val="11"/>
      <color rgb="FF9C0006"/>
      <name val="Calibri"/>
      <family val="2"/>
      <scheme val="minor"/>
    </font>
    <font>
      <i/>
      <sz val="10"/>
      <color rgb="FFFF0000"/>
      <name val="Arial"/>
      <family val="2"/>
    </font>
    <font>
      <sz val="10"/>
      <color theme="0" tint="-0.14999847407452621"/>
      <name val="Arial"/>
      <family val="2"/>
    </font>
    <font>
      <sz val="10"/>
      <color theme="1"/>
      <name val="Arial"/>
      <family val="2"/>
    </font>
    <font>
      <b/>
      <sz val="10"/>
      <color theme="1"/>
      <name val="Arial"/>
      <family val="2"/>
    </font>
    <font>
      <sz val="10"/>
      <color theme="1"/>
      <name val="Symbol"/>
      <family val="1"/>
      <charset val="2"/>
    </font>
    <font>
      <sz val="7"/>
      <color theme="1"/>
      <name val="Times New Roman"/>
      <family val="1"/>
    </font>
    <font>
      <i/>
      <sz val="10"/>
      <color theme="1"/>
      <name val="Arial"/>
      <family val="2"/>
    </font>
    <font>
      <b/>
      <i/>
      <sz val="10"/>
      <color theme="1"/>
      <name val="Arial"/>
      <family val="2"/>
    </font>
    <font>
      <sz val="10"/>
      <color theme="1" tint="0.34998626667073579"/>
      <name val="Arial"/>
      <family val="2"/>
    </font>
    <font>
      <b/>
      <i/>
      <sz val="11"/>
      <name val="Arial"/>
      <family val="2"/>
    </font>
    <font>
      <b/>
      <i/>
      <sz val="10"/>
      <color theme="1" tint="0.499984740745262"/>
      <name val="Arial"/>
      <family val="2"/>
    </font>
    <font>
      <b/>
      <sz val="12"/>
      <color theme="1"/>
      <name val="Arial"/>
      <family val="2"/>
    </font>
    <font>
      <sz val="11"/>
      <color theme="1"/>
      <name val="Arial"/>
      <family val="2"/>
    </font>
    <font>
      <b/>
      <sz val="16"/>
      <color rgb="FFFF0000"/>
      <name val="Calibri"/>
      <family val="2"/>
      <scheme val="minor"/>
    </font>
    <font>
      <sz val="11"/>
      <name val="Calibri"/>
      <family val="2"/>
      <scheme val="minor"/>
    </font>
    <font>
      <sz val="11"/>
      <color rgb="FFFF0000"/>
      <name val="Calibri"/>
      <family val="2"/>
      <scheme val="minor"/>
    </font>
    <font>
      <sz val="11"/>
      <color theme="3" tint="0.39997558519241921"/>
      <name val="Calibri"/>
      <family val="2"/>
      <scheme val="minor"/>
    </font>
    <font>
      <sz val="11"/>
      <name val="Calibri"/>
      <family val="2"/>
    </font>
    <font>
      <b/>
      <sz val="10"/>
      <color rgb="FFFF0000"/>
      <name val="Calibri"/>
      <family val="2"/>
      <scheme val="minor"/>
    </font>
    <font>
      <b/>
      <u/>
      <sz val="10"/>
      <name val="Arial"/>
      <family val="2"/>
    </font>
    <font>
      <sz val="9"/>
      <name val="Arial"/>
      <family val="2"/>
    </font>
    <font>
      <b/>
      <sz val="9"/>
      <name val="Arial"/>
      <family val="2"/>
    </font>
    <font>
      <sz val="10"/>
      <name val="Arial"/>
      <family val="2"/>
    </font>
    <font>
      <b/>
      <sz val="11"/>
      <color theme="1"/>
      <name val="Calibri"/>
      <family val="2"/>
      <scheme val="minor"/>
    </font>
    <font>
      <b/>
      <sz val="11"/>
      <name val="Calibri"/>
      <family val="2"/>
      <scheme val="minor"/>
    </font>
    <font>
      <sz val="9"/>
      <color rgb="FFFF0000"/>
      <name val="Arial"/>
      <family val="2"/>
    </font>
    <font>
      <b/>
      <sz val="11"/>
      <color rgb="FF3F3F3F"/>
      <name val="Calibri"/>
      <family val="2"/>
      <scheme val="minor"/>
    </font>
    <font>
      <b/>
      <sz val="11"/>
      <color rgb="FFFF0000"/>
      <name val="Calibri"/>
      <family val="2"/>
      <scheme val="minor"/>
    </font>
    <font>
      <b/>
      <sz val="16"/>
      <color rgb="FF3F3F3F"/>
      <name val="Calibri"/>
      <family val="2"/>
      <scheme val="minor"/>
    </font>
    <font>
      <sz val="12"/>
      <name val="Calibri"/>
      <family val="2"/>
    </font>
    <font>
      <b/>
      <sz val="12"/>
      <name val="Calibri"/>
      <family val="2"/>
    </font>
    <font>
      <sz val="10"/>
      <name val="Calibri"/>
      <family val="2"/>
    </font>
    <font>
      <b/>
      <sz val="11"/>
      <name val="Calibri"/>
      <family val="2"/>
    </font>
    <font>
      <b/>
      <sz val="10"/>
      <name val="Calibri"/>
      <family val="2"/>
    </font>
    <font>
      <sz val="10"/>
      <color theme="1" tint="0.34998626667073579"/>
      <name val="Calibri"/>
      <family val="2"/>
    </font>
    <font>
      <b/>
      <sz val="10"/>
      <color theme="1" tint="0.34998626667073579"/>
      <name val="Calibri"/>
      <family val="2"/>
    </font>
    <font>
      <b/>
      <i/>
      <sz val="10"/>
      <color theme="1" tint="0.499984740745262"/>
      <name val="Calibri"/>
      <family val="2"/>
    </font>
    <font>
      <b/>
      <i/>
      <sz val="11"/>
      <color theme="1" tint="0.499984740745262"/>
      <name val="Calibri"/>
      <family val="2"/>
    </font>
    <font>
      <b/>
      <i/>
      <sz val="11"/>
      <name val="Calibri"/>
      <family val="2"/>
    </font>
    <font>
      <b/>
      <sz val="10"/>
      <color rgb="FFFF0000"/>
      <name val="Calibri"/>
      <family val="2"/>
    </font>
    <font>
      <sz val="10"/>
      <color rgb="FFFF0000"/>
      <name val="Calibri"/>
      <family val="2"/>
    </font>
    <font>
      <b/>
      <sz val="12"/>
      <color theme="1"/>
      <name val="Calibri"/>
      <family val="2"/>
    </font>
    <font>
      <sz val="10"/>
      <color theme="1"/>
      <name val="Calibri"/>
      <family val="2"/>
    </font>
    <font>
      <sz val="11"/>
      <color theme="1"/>
      <name val="Calibri"/>
      <family val="2"/>
    </font>
    <font>
      <sz val="12"/>
      <color rgb="FFFF0000"/>
      <name val="Calibri"/>
      <family val="2"/>
    </font>
    <font>
      <sz val="11"/>
      <color theme="1" tint="0.34998626667073579"/>
      <name val="Calibri"/>
      <family val="2"/>
      <scheme val="minor"/>
    </font>
    <font>
      <b/>
      <i/>
      <sz val="11"/>
      <color theme="1" tint="0.499984740745262"/>
      <name val="Calibri"/>
      <family val="2"/>
      <scheme val="minor"/>
    </font>
    <font>
      <b/>
      <i/>
      <sz val="11"/>
      <color theme="1" tint="0.34998626667073579"/>
      <name val="Calibri"/>
      <family val="2"/>
      <scheme val="minor"/>
    </font>
    <font>
      <b/>
      <i/>
      <sz val="11"/>
      <name val="Calibri"/>
      <family val="2"/>
      <scheme val="minor"/>
    </font>
    <font>
      <sz val="14"/>
      <color rgb="FFFF0000"/>
      <name val="Times New Roman"/>
      <family val="1"/>
    </font>
    <font>
      <b/>
      <sz val="14"/>
      <name val="Arial"/>
      <family val="2"/>
    </font>
    <font>
      <b/>
      <sz val="16"/>
      <name val="Arial"/>
      <family val="2"/>
    </font>
    <font>
      <b/>
      <sz val="12"/>
      <color rgb="FFFF0000"/>
      <name val="Calibri"/>
      <family val="2"/>
      <scheme val="minor"/>
    </font>
    <font>
      <b/>
      <sz val="12"/>
      <color rgb="FFFF0000"/>
      <name val="Calibri"/>
      <family val="2"/>
    </font>
    <font>
      <u/>
      <sz val="10"/>
      <color rgb="FFFF0000"/>
      <name val="Arial"/>
      <family val="2"/>
    </font>
    <font>
      <b/>
      <u/>
      <sz val="12"/>
      <color theme="10"/>
      <name val="Arial"/>
      <family val="2"/>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u/>
      <sz val="12"/>
      <name val="Calibri"/>
      <family val="2"/>
      <scheme val="minor"/>
    </font>
    <font>
      <sz val="12"/>
      <color rgb="FF00B050"/>
      <name val="Calibri"/>
      <family val="2"/>
      <scheme val="minor"/>
    </font>
    <font>
      <u/>
      <sz val="12"/>
      <color rgb="FFFF0000"/>
      <name val="Calibri"/>
      <family val="2"/>
      <scheme val="minor"/>
    </font>
    <font>
      <b/>
      <sz val="14"/>
      <color theme="1"/>
      <name val="Calibri"/>
      <family val="2"/>
      <scheme val="minor"/>
    </font>
    <font>
      <b/>
      <sz val="14"/>
      <name val="Calibri"/>
      <family val="2"/>
      <scheme val="minor"/>
    </font>
    <font>
      <sz val="12"/>
      <color theme="2" tint="-0.89999084444715716"/>
      <name val="Calibri"/>
      <family val="2"/>
      <scheme val="minor"/>
    </font>
    <font>
      <b/>
      <i/>
      <sz val="10"/>
      <name val="Calibri"/>
      <family val="2"/>
    </font>
    <font>
      <b/>
      <sz val="10"/>
      <color theme="1"/>
      <name val="Calibri"/>
      <family val="2"/>
    </font>
    <font>
      <i/>
      <sz val="12"/>
      <name val="Arial"/>
      <family val="2"/>
    </font>
    <font>
      <sz val="12"/>
      <color rgb="FFFF0000"/>
      <name val="Arial"/>
      <family val="2"/>
    </font>
    <font>
      <sz val="12"/>
      <color theme="1"/>
      <name val="Arial"/>
      <family val="2"/>
    </font>
    <font>
      <b/>
      <sz val="14"/>
      <color rgb="FFFF0000"/>
      <name val="Times New Roman"/>
      <family val="1"/>
    </font>
    <font>
      <b/>
      <sz val="10"/>
      <color theme="1" tint="0.249977111117893"/>
      <name val="Calibri"/>
      <family val="2"/>
      <scheme val="minor"/>
    </font>
    <font>
      <sz val="14"/>
      <name val="Arial"/>
      <family val="2"/>
    </font>
    <font>
      <sz val="9"/>
      <color theme="3"/>
      <name val="Arial"/>
      <family val="2"/>
    </font>
    <font>
      <sz val="12"/>
      <color theme="6" tint="-0.499984740745262"/>
      <name val="Calibri"/>
      <family val="2"/>
      <scheme val="minor"/>
    </font>
    <font>
      <b/>
      <sz val="16"/>
      <color theme="0"/>
      <name val="Calibri"/>
      <family val="2"/>
      <scheme val="minor"/>
    </font>
    <font>
      <sz val="16"/>
      <color theme="0"/>
      <name val="Calibri"/>
      <family val="2"/>
      <scheme val="minor"/>
    </font>
    <font>
      <b/>
      <sz val="11"/>
      <color theme="1" tint="0.34998626667073579"/>
      <name val="Calibri"/>
      <family val="2"/>
      <scheme val="minor"/>
    </font>
    <font>
      <b/>
      <u/>
      <sz val="11"/>
      <name val="Calibri"/>
      <family val="2"/>
      <scheme val="minor"/>
    </font>
    <font>
      <u/>
      <sz val="11"/>
      <color theme="10"/>
      <name val="Calibri"/>
      <family val="2"/>
      <scheme val="minor"/>
    </font>
    <font>
      <u/>
      <sz val="11"/>
      <color rgb="FFFF0000"/>
      <name val="Calibri"/>
      <family val="2"/>
      <scheme val="minor"/>
    </font>
    <font>
      <u/>
      <sz val="11"/>
      <color rgb="FFFF0000"/>
      <name val="Arial"/>
      <family val="2"/>
    </font>
    <font>
      <sz val="10"/>
      <name val="Arial"/>
      <family val="2"/>
    </font>
    <font>
      <i/>
      <sz val="11"/>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rgb="FFFFC7CE"/>
      </patternFill>
    </fill>
    <fill>
      <patternFill patternType="solid">
        <fgColor theme="5"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F2F2F2"/>
      </patternFill>
    </fill>
    <fill>
      <patternFill patternType="solid">
        <fgColor theme="0" tint="-0.34998626667073579"/>
        <bgColor indexed="64"/>
      </patternFill>
    </fill>
    <fill>
      <patternFill patternType="solid">
        <fgColor theme="3"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8" tint="0.39997558519241921"/>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thin">
        <color rgb="FF3F3F3F"/>
      </bottom>
      <diagonal/>
    </border>
    <border>
      <left style="medium">
        <color indexed="64"/>
      </left>
      <right style="medium">
        <color indexed="64"/>
      </right>
      <top style="thin">
        <color rgb="FF3F3F3F"/>
      </top>
      <bottom style="thin">
        <color rgb="FF3F3F3F"/>
      </bottom>
      <diagonal/>
    </border>
    <border>
      <left style="medium">
        <color indexed="64"/>
      </left>
      <right style="medium">
        <color indexed="64"/>
      </right>
      <top style="thin">
        <color rgb="FF3F3F3F"/>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s>
  <cellStyleXfs count="22">
    <xf numFmtId="0" fontId="0" fillId="0" borderId="0"/>
    <xf numFmtId="0" fontId="7" fillId="0" borderId="0"/>
    <xf numFmtId="165" fontId="7" fillId="0" borderId="0" applyFont="0" applyFill="0" applyBorder="0" applyAlignment="0" applyProtection="0"/>
    <xf numFmtId="0" fontId="14" fillId="0" borderId="0"/>
    <xf numFmtId="0" fontId="6" fillId="0" borderId="0"/>
    <xf numFmtId="0" fontId="5" fillId="0" borderId="0"/>
    <xf numFmtId="165" fontId="5" fillId="0" borderId="0" applyFont="0" applyFill="0" applyBorder="0" applyAlignment="0" applyProtection="0"/>
    <xf numFmtId="0" fontId="8" fillId="0" borderId="0"/>
    <xf numFmtId="0" fontId="4" fillId="0" borderId="0"/>
    <xf numFmtId="0" fontId="30" fillId="0" borderId="0" applyNumberFormat="0" applyFill="0" applyBorder="0" applyAlignment="0" applyProtection="0"/>
    <xf numFmtId="0" fontId="31" fillId="9" borderId="0" applyNumberFormat="0" applyBorder="0" applyAlignment="0" applyProtection="0"/>
    <xf numFmtId="164" fontId="54" fillId="0" borderId="0" applyFont="0" applyFill="0" applyBorder="0" applyAlignment="0" applyProtection="0"/>
    <xf numFmtId="9" fontId="54" fillId="0" borderId="0" applyFont="0" applyFill="0" applyBorder="0" applyAlignment="0" applyProtection="0"/>
    <xf numFmtId="0" fontId="58" fillId="13" borderId="33" applyNumberFormat="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164" fontId="3" fillId="0" borderId="0" applyFont="0" applyFill="0" applyBorder="0" applyAlignment="0" applyProtection="0"/>
    <xf numFmtId="164" fontId="46" fillId="4" borderId="7">
      <alignment vertical="center"/>
    </xf>
    <xf numFmtId="165" fontId="115" fillId="0" borderId="0" applyFont="0" applyFill="0" applyBorder="0" applyAlignment="0" applyProtection="0"/>
  </cellStyleXfs>
  <cellXfs count="1044">
    <xf numFmtId="0" fontId="0" fillId="0" borderId="0" xfId="0"/>
    <xf numFmtId="166" fontId="11" fillId="0" borderId="0" xfId="0" applyNumberFormat="1" applyFont="1" applyAlignment="1">
      <alignment vertical="center"/>
    </xf>
    <xf numFmtId="166" fontId="11" fillId="0" borderId="0" xfId="0" applyNumberFormat="1" applyFont="1" applyFill="1" applyAlignment="1">
      <alignment vertical="center"/>
    </xf>
    <xf numFmtId="0" fontId="11" fillId="0" borderId="0" xfId="0" applyFont="1" applyAlignment="1">
      <alignment vertical="center" wrapText="1"/>
    </xf>
    <xf numFmtId="0" fontId="11" fillId="0" borderId="0" xfId="0" applyFont="1" applyFill="1" applyAlignment="1">
      <alignment vertical="center"/>
    </xf>
    <xf numFmtId="0" fontId="12" fillId="0" borderId="0" xfId="0" applyFont="1" applyAlignment="1">
      <alignment vertical="center"/>
    </xf>
    <xf numFmtId="0" fontId="12" fillId="0" borderId="0" xfId="0" applyFont="1" applyFill="1" applyAlignment="1">
      <alignment vertical="center"/>
    </xf>
    <xf numFmtId="0" fontId="13" fillId="0" borderId="0" xfId="0" applyFont="1" applyAlignment="1">
      <alignment vertical="center"/>
    </xf>
    <xf numFmtId="0" fontId="11" fillId="0" borderId="0" xfId="0" applyFont="1" applyAlignment="1">
      <alignment vertical="center"/>
    </xf>
    <xf numFmtId="0" fontId="11" fillId="0" borderId="0" xfId="0" applyFont="1" applyFill="1" applyAlignment="1" applyProtection="1">
      <alignment vertical="center"/>
      <protection locked="0"/>
    </xf>
    <xf numFmtId="0" fontId="8" fillId="0" borderId="0" xfId="0" applyFont="1"/>
    <xf numFmtId="0" fontId="17" fillId="0" borderId="0" xfId="5" applyFont="1"/>
    <xf numFmtId="0" fontId="11" fillId="0" borderId="0" xfId="0" applyFont="1" applyAlignment="1" applyProtection="1">
      <alignment vertical="center"/>
      <protection locked="0"/>
    </xf>
    <xf numFmtId="0" fontId="19" fillId="0" borderId="0" xfId="5" applyFont="1"/>
    <xf numFmtId="0" fontId="8" fillId="0" borderId="0" xfId="0" applyFont="1" applyAlignment="1">
      <alignment vertical="center"/>
    </xf>
    <xf numFmtId="166" fontId="8" fillId="0" borderId="0" xfId="0" applyNumberFormat="1" applyFont="1" applyAlignment="1">
      <alignment vertical="center"/>
    </xf>
    <xf numFmtId="166" fontId="8" fillId="0" borderId="0" xfId="0" applyNumberFormat="1" applyFont="1" applyFill="1" applyAlignment="1">
      <alignment vertical="center"/>
    </xf>
    <xf numFmtId="0" fontId="15" fillId="0" borderId="0" xfId="0" applyFont="1" applyAlignment="1">
      <alignment vertical="center"/>
    </xf>
    <xf numFmtId="0" fontId="15" fillId="0" borderId="0" xfId="0" applyFont="1" applyFill="1" applyAlignment="1">
      <alignment vertical="center"/>
    </xf>
    <xf numFmtId="0" fontId="15" fillId="0" borderId="0"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Border="1" applyAlignment="1" applyProtection="1">
      <alignment vertical="center"/>
      <protection locked="0"/>
    </xf>
    <xf numFmtId="166" fontId="8" fillId="0" borderId="0" xfId="0" applyNumberFormat="1" applyFont="1" applyFill="1" applyBorder="1" applyAlignment="1">
      <alignment vertical="center"/>
    </xf>
    <xf numFmtId="0" fontId="8" fillId="0" borderId="0" xfId="0" applyFont="1" applyBorder="1" applyAlignment="1">
      <alignment vertical="center"/>
    </xf>
    <xf numFmtId="0" fontId="8"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20" fillId="0" borderId="0" xfId="0" applyFont="1" applyFill="1" applyAlignment="1" applyProtection="1">
      <alignment vertical="center"/>
      <protection locked="0"/>
    </xf>
    <xf numFmtId="0" fontId="20" fillId="0" borderId="0" xfId="0" applyFont="1" applyAlignment="1">
      <alignment vertical="center"/>
    </xf>
    <xf numFmtId="0" fontId="18" fillId="0" borderId="0" xfId="0" applyFont="1" applyBorder="1" applyAlignment="1">
      <alignment vertical="center"/>
    </xf>
    <xf numFmtId="0" fontId="15" fillId="0" borderId="0" xfId="0" applyFont="1"/>
    <xf numFmtId="0" fontId="10" fillId="0" borderId="0" xfId="0" applyFont="1" applyFill="1" applyAlignment="1">
      <alignment vertical="center"/>
    </xf>
    <xf numFmtId="0" fontId="10" fillId="0" borderId="0" xfId="0" applyFont="1" applyAlignment="1">
      <alignment vertical="center"/>
    </xf>
    <xf numFmtId="0" fontId="10" fillId="3" borderId="0" xfId="0" applyFont="1" applyFill="1" applyAlignment="1">
      <alignment vertical="center"/>
    </xf>
    <xf numFmtId="0" fontId="15" fillId="0" borderId="0" xfId="0" applyFont="1" applyFill="1" applyBorder="1" applyAlignment="1">
      <alignment vertical="center"/>
    </xf>
    <xf numFmtId="164" fontId="15" fillId="0" borderId="0" xfId="0" applyNumberFormat="1" applyFont="1" applyFill="1" applyBorder="1" applyAlignment="1">
      <alignment vertical="center"/>
    </xf>
    <xf numFmtId="0" fontId="10" fillId="3" borderId="0" xfId="7" applyFont="1" applyFill="1" applyAlignment="1">
      <alignment vertical="center"/>
    </xf>
    <xf numFmtId="9" fontId="22" fillId="0" borderId="3" xfId="0" applyNumberFormat="1" applyFont="1" applyBorder="1" applyAlignment="1">
      <alignment vertical="center"/>
    </xf>
    <xf numFmtId="164" fontId="22" fillId="4" borderId="8" xfId="0" applyNumberFormat="1" applyFont="1" applyFill="1" applyBorder="1" applyAlignment="1" applyProtection="1">
      <alignment vertical="center"/>
    </xf>
    <xf numFmtId="0" fontId="27" fillId="7" borderId="0" xfId="0" applyFont="1" applyFill="1" applyAlignment="1">
      <alignment horizontal="center" vertical="center" wrapText="1"/>
    </xf>
    <xf numFmtId="0" fontId="28" fillId="7" borderId="0" xfId="0" applyFont="1" applyFill="1"/>
    <xf numFmtId="0" fontId="29" fillId="0" borderId="0" xfId="0" applyFont="1" applyAlignment="1">
      <alignment horizontal="left" vertical="center" indent="2"/>
    </xf>
    <xf numFmtId="0" fontId="8" fillId="0" borderId="7" xfId="0" applyFont="1" applyBorder="1" applyAlignment="1">
      <alignment vertical="center"/>
    </xf>
    <xf numFmtId="0" fontId="20" fillId="0" borderId="0" xfId="0" applyFont="1"/>
    <xf numFmtId="0" fontId="15" fillId="0" borderId="0" xfId="0" applyFont="1" applyAlignment="1">
      <alignment horizontal="left" vertical="center"/>
    </xf>
    <xf numFmtId="0" fontId="18" fillId="0" borderId="0" xfId="0" applyFont="1"/>
    <xf numFmtId="0" fontId="27" fillId="7" borderId="0" xfId="0" applyFont="1" applyFill="1" applyAlignment="1">
      <alignment horizontal="center" vertical="center" wrapText="1"/>
    </xf>
    <xf numFmtId="0" fontId="27" fillId="7" borderId="0" xfId="0" applyFont="1" applyFill="1" applyAlignment="1">
      <alignment horizontal="center" vertical="center" wrapText="1"/>
    </xf>
    <xf numFmtId="166" fontId="8" fillId="0" borderId="0" xfId="0" applyNumberFormat="1" applyFont="1" applyFill="1" applyBorder="1" applyAlignment="1" applyProtection="1">
      <alignment vertical="center"/>
    </xf>
    <xf numFmtId="166" fontId="8" fillId="0" borderId="0" xfId="0" applyNumberFormat="1" applyFont="1" applyFill="1" applyAlignment="1" applyProtection="1">
      <alignment vertical="center"/>
    </xf>
    <xf numFmtId="164" fontId="15" fillId="0" borderId="0" xfId="0" applyNumberFormat="1" applyFont="1" applyFill="1" applyBorder="1" applyAlignment="1" applyProtection="1">
      <alignment vertical="center"/>
    </xf>
    <xf numFmtId="0" fontId="18" fillId="0" borderId="0" xfId="0" applyFont="1" applyAlignment="1">
      <alignment horizontal="left" vertical="center"/>
    </xf>
    <xf numFmtId="0" fontId="0" fillId="0" borderId="0" xfId="0" applyAlignment="1">
      <alignment vertical="center"/>
    </xf>
    <xf numFmtId="0" fontId="8" fillId="0" borderId="7" xfId="0" applyFont="1" applyBorder="1" applyAlignment="1">
      <alignment vertical="center"/>
    </xf>
    <xf numFmtId="0" fontId="8" fillId="2" borderId="7" xfId="0"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30" fillId="10" borderId="0" xfId="9" applyFill="1" applyAlignment="1" applyProtection="1">
      <alignment vertical="center"/>
      <protection locked="0"/>
    </xf>
    <xf numFmtId="0" fontId="30" fillId="10" borderId="0" xfId="9" applyFill="1" applyAlignment="1">
      <alignment vertical="center"/>
    </xf>
    <xf numFmtId="2" fontId="0" fillId="0" borderId="7" xfId="0" applyNumberFormat="1" applyBorder="1" applyAlignment="1" applyProtection="1">
      <alignment horizontal="right" vertical="center"/>
      <protection locked="0"/>
    </xf>
    <xf numFmtId="0" fontId="0" fillId="6" borderId="2" xfId="0" applyFill="1" applyBorder="1"/>
    <xf numFmtId="0" fontId="0" fillId="6" borderId="12" xfId="0" applyFill="1" applyBorder="1"/>
    <xf numFmtId="0" fontId="0" fillId="6" borderId="13" xfId="0" applyFill="1" applyBorder="1"/>
    <xf numFmtId="0" fontId="15" fillId="0" borderId="20" xfId="0" applyFont="1" applyBorder="1" applyAlignment="1">
      <alignment vertical="center"/>
    </xf>
    <xf numFmtId="0" fontId="15" fillId="0" borderId="22" xfId="0" applyFont="1" applyBorder="1" applyAlignment="1">
      <alignment vertical="center"/>
    </xf>
    <xf numFmtId="0" fontId="15" fillId="0" borderId="24" xfId="0" applyFont="1" applyBorder="1" applyAlignment="1">
      <alignment vertical="center"/>
    </xf>
    <xf numFmtId="0" fontId="33" fillId="0" borderId="0" xfId="0" applyFont="1" applyBorder="1" applyAlignment="1" applyProtection="1">
      <alignment vertical="center"/>
      <protection hidden="1"/>
    </xf>
    <xf numFmtId="0" fontId="0" fillId="0" borderId="3" xfId="0" applyFill="1" applyBorder="1" applyAlignment="1">
      <alignment horizontal="left" vertical="center" indent="1"/>
    </xf>
    <xf numFmtId="0" fontId="0" fillId="6" borderId="27" xfId="0" applyFill="1" applyBorder="1"/>
    <xf numFmtId="2" fontId="15" fillId="0" borderId="7" xfId="0" applyNumberFormat="1" applyFont="1" applyBorder="1"/>
    <xf numFmtId="0" fontId="8" fillId="0" borderId="7" xfId="0" applyFont="1" applyBorder="1" applyAlignment="1">
      <alignment vertical="center"/>
    </xf>
    <xf numFmtId="0" fontId="15" fillId="0" borderId="28" xfId="0" applyFont="1" applyBorder="1" applyAlignment="1">
      <alignment vertical="center"/>
    </xf>
    <xf numFmtId="0" fontId="0" fillId="10" borderId="0" xfId="0" applyFill="1"/>
    <xf numFmtId="0" fontId="0" fillId="10" borderId="0" xfId="0" applyFill="1" applyAlignment="1">
      <alignment horizontal="left" vertical="center"/>
    </xf>
    <xf numFmtId="0" fontId="10" fillId="0" borderId="0" xfId="0" applyFont="1" applyBorder="1" applyAlignment="1">
      <alignment vertical="center" wrapText="1"/>
    </xf>
    <xf numFmtId="166" fontId="10" fillId="0" borderId="0" xfId="0" applyNumberFormat="1" applyFont="1" applyBorder="1" applyAlignment="1">
      <alignment vertical="center" wrapText="1"/>
    </xf>
    <xf numFmtId="164" fontId="22" fillId="4" borderId="10" xfId="0" applyNumberFormat="1" applyFont="1" applyFill="1" applyBorder="1" applyAlignment="1" applyProtection="1">
      <alignment vertical="center"/>
    </xf>
    <xf numFmtId="0" fontId="43" fillId="0" borderId="0" xfId="0" applyFont="1" applyAlignment="1">
      <alignment vertical="center"/>
    </xf>
    <xf numFmtId="0" fontId="34" fillId="0" borderId="0" xfId="0" applyFont="1" applyBorder="1" applyAlignment="1">
      <alignment vertical="center"/>
    </xf>
    <xf numFmtId="0" fontId="45" fillId="0" borderId="0" xfId="0" applyFont="1" applyAlignment="1">
      <alignment vertical="center"/>
    </xf>
    <xf numFmtId="0" fontId="15" fillId="0" borderId="0" xfId="0" applyFont="1" applyAlignment="1" applyProtection="1">
      <alignment vertical="center"/>
      <protection locked="0"/>
    </xf>
    <xf numFmtId="0" fontId="8" fillId="0" borderId="0" xfId="0" applyFont="1" applyAlignment="1" applyProtection="1">
      <alignment vertical="center"/>
      <protection locked="0"/>
    </xf>
    <xf numFmtId="0" fontId="47" fillId="12" borderId="0" xfId="0" applyFont="1" applyFill="1" applyAlignment="1" applyProtection="1">
      <alignment vertical="center" wrapText="1"/>
      <protection locked="0"/>
    </xf>
    <xf numFmtId="0" fontId="50" fillId="0" borderId="0" xfId="5" applyFont="1"/>
    <xf numFmtId="0" fontId="51" fillId="0" borderId="0" xfId="0" applyFont="1" applyFill="1" applyAlignment="1" applyProtection="1">
      <alignment vertical="center"/>
      <protection locked="0"/>
    </xf>
    <xf numFmtId="0" fontId="0" fillId="0" borderId="0" xfId="0" applyBorder="1"/>
    <xf numFmtId="167" fontId="8" fillId="0" borderId="0" xfId="0" applyNumberFormat="1" applyFont="1" applyBorder="1"/>
    <xf numFmtId="0" fontId="52" fillId="12" borderId="0" xfId="0" applyFont="1" applyFill="1"/>
    <xf numFmtId="0" fontId="53" fillId="12" borderId="0" xfId="0" applyFont="1" applyFill="1" applyAlignment="1">
      <alignment horizontal="center" vertical="center"/>
    </xf>
    <xf numFmtId="0" fontId="46" fillId="12" borderId="15" xfId="0" applyFont="1" applyFill="1" applyBorder="1"/>
    <xf numFmtId="0" fontId="46" fillId="12" borderId="0" xfId="0" applyFont="1" applyFill="1"/>
    <xf numFmtId="0" fontId="46" fillId="12" borderId="0" xfId="0" applyFont="1" applyFill="1" applyBorder="1"/>
    <xf numFmtId="0" fontId="55" fillId="12" borderId="0" xfId="0" applyFont="1" applyFill="1"/>
    <xf numFmtId="0" fontId="46" fillId="12" borderId="0" xfId="0" applyFont="1" applyFill="1" applyBorder="1" applyAlignment="1"/>
    <xf numFmtId="0" fontId="55" fillId="12" borderId="0" xfId="0" applyFont="1" applyFill="1" applyBorder="1"/>
    <xf numFmtId="164" fontId="55" fillId="12" borderId="0" xfId="0" applyNumberFormat="1" applyFont="1" applyFill="1" applyBorder="1" applyAlignment="1"/>
    <xf numFmtId="0" fontId="46" fillId="12" borderId="0" xfId="0" applyFont="1" applyFill="1" applyBorder="1" applyAlignment="1">
      <alignment horizontal="center"/>
    </xf>
    <xf numFmtId="164" fontId="55" fillId="12" borderId="7" xfId="0" applyNumberFormat="1" applyFont="1" applyFill="1" applyBorder="1" applyAlignment="1"/>
    <xf numFmtId="0" fontId="57" fillId="12" borderId="0" xfId="0" applyFont="1" applyFill="1"/>
    <xf numFmtId="0" fontId="55" fillId="12" borderId="0" xfId="17" applyFont="1" applyFill="1" applyBorder="1" applyAlignment="1"/>
    <xf numFmtId="0" fontId="55" fillId="14" borderId="0" xfId="17" applyFont="1" applyFill="1" applyBorder="1" applyAlignment="1"/>
    <xf numFmtId="0" fontId="58" fillId="13" borderId="35" xfId="13" applyBorder="1"/>
    <xf numFmtId="0" fontId="58" fillId="13" borderId="36" xfId="13" applyBorder="1"/>
    <xf numFmtId="0" fontId="60" fillId="13" borderId="34" xfId="13" applyFont="1" applyBorder="1"/>
    <xf numFmtId="168" fontId="3" fillId="12" borderId="0" xfId="18" applyNumberFormat="1" applyFont="1" applyFill="1" applyBorder="1"/>
    <xf numFmtId="0" fontId="17" fillId="0" borderId="0" xfId="5" applyFont="1" applyBorder="1"/>
    <xf numFmtId="0" fontId="17" fillId="0" borderId="0" xfId="5" applyFont="1" applyFill="1"/>
    <xf numFmtId="168" fontId="3" fillId="0" borderId="0" xfId="18" applyNumberFormat="1" applyFont="1" applyFill="1" applyBorder="1"/>
    <xf numFmtId="4" fontId="3" fillId="12" borderId="7" xfId="18" applyNumberFormat="1" applyFont="1" applyFill="1" applyBorder="1"/>
    <xf numFmtId="4" fontId="17" fillId="0" borderId="7" xfId="6" applyNumberFormat="1" applyFont="1" applyBorder="1"/>
    <xf numFmtId="4" fontId="3" fillId="0" borderId="5" xfId="17" applyNumberFormat="1" applyFont="1" applyFill="1" applyBorder="1"/>
    <xf numFmtId="4" fontId="3" fillId="0" borderId="23" xfId="17" applyNumberFormat="1" applyFont="1" applyFill="1" applyBorder="1"/>
    <xf numFmtId="4" fontId="3" fillId="0" borderId="7" xfId="18" applyNumberFormat="1" applyFont="1" applyFill="1" applyBorder="1"/>
    <xf numFmtId="4" fontId="3" fillId="12" borderId="25" xfId="18" applyNumberFormat="1" applyFont="1" applyFill="1" applyBorder="1"/>
    <xf numFmtId="4" fontId="3" fillId="0" borderId="29" xfId="17" applyNumberFormat="1" applyFont="1" applyFill="1" applyBorder="1"/>
    <xf numFmtId="4" fontId="3" fillId="0" borderId="26" xfId="17" applyNumberFormat="1" applyFont="1" applyFill="1" applyBorder="1"/>
    <xf numFmtId="3" fontId="3" fillId="12" borderId="7" xfId="17" applyNumberFormat="1" applyFont="1" applyFill="1" applyBorder="1"/>
    <xf numFmtId="3" fontId="3" fillId="12" borderId="7" xfId="18" applyNumberFormat="1" applyFont="1" applyFill="1" applyBorder="1"/>
    <xf numFmtId="3" fontId="3" fillId="12" borderId="25" xfId="17" applyNumberFormat="1" applyFont="1" applyFill="1" applyBorder="1"/>
    <xf numFmtId="0" fontId="16" fillId="0" borderId="6" xfId="5" applyFont="1" applyBorder="1" applyAlignment="1">
      <alignment horizontal="center"/>
    </xf>
    <xf numFmtId="0" fontId="17" fillId="0" borderId="6" xfId="5" applyFont="1" applyBorder="1"/>
    <xf numFmtId="0" fontId="17" fillId="0" borderId="21" xfId="5" applyFont="1" applyBorder="1"/>
    <xf numFmtId="4" fontId="3" fillId="0" borderId="23" xfId="18" applyNumberFormat="1" applyFont="1" applyFill="1" applyBorder="1"/>
    <xf numFmtId="0" fontId="61" fillId="0" borderId="0" xfId="0" applyFont="1" applyAlignment="1">
      <alignment vertical="center"/>
    </xf>
    <xf numFmtId="0" fontId="62" fillId="0" borderId="0" xfId="0" applyFont="1" applyBorder="1" applyAlignment="1">
      <alignment vertical="center" wrapText="1"/>
    </xf>
    <xf numFmtId="166" fontId="62" fillId="0" borderId="0" xfId="0" applyNumberFormat="1" applyFont="1" applyBorder="1" applyAlignment="1">
      <alignment vertical="center" wrapText="1"/>
    </xf>
    <xf numFmtId="0" fontId="63" fillId="0" borderId="0" xfId="0" applyFont="1" applyAlignment="1">
      <alignment vertical="center"/>
    </xf>
    <xf numFmtId="0" fontId="63" fillId="0" borderId="0" xfId="0" applyFont="1"/>
    <xf numFmtId="0" fontId="64" fillId="0" borderId="0" xfId="0" applyFont="1" applyBorder="1" applyAlignment="1">
      <alignment vertical="center"/>
    </xf>
    <xf numFmtId="0" fontId="62" fillId="0" borderId="0" xfId="0" applyFont="1" applyBorder="1" applyAlignment="1">
      <alignment horizontal="left" vertical="center"/>
    </xf>
    <xf numFmtId="0" fontId="63" fillId="0" borderId="0" xfId="0" applyFont="1" applyAlignment="1" applyProtection="1">
      <alignment vertical="center"/>
      <protection locked="0"/>
    </xf>
    <xf numFmtId="0" fontId="65" fillId="0" borderId="0" xfId="0" applyFont="1" applyAlignment="1">
      <alignment vertical="center"/>
    </xf>
    <xf numFmtId="166" fontId="63" fillId="0" borderId="0" xfId="0" applyNumberFormat="1" applyFont="1" applyAlignment="1">
      <alignment vertical="center"/>
    </xf>
    <xf numFmtId="0" fontId="63" fillId="0" borderId="0" xfId="0" applyFont="1" applyAlignment="1">
      <alignment vertical="center" wrapText="1"/>
    </xf>
    <xf numFmtId="0" fontId="62" fillId="0" borderId="0" xfId="0" applyFont="1" applyFill="1" applyAlignment="1">
      <alignment vertical="center"/>
    </xf>
    <xf numFmtId="0" fontId="65" fillId="0" borderId="0" xfId="0" applyFont="1" applyAlignment="1" applyProtection="1">
      <alignment vertical="center"/>
      <protection locked="0"/>
    </xf>
    <xf numFmtId="0" fontId="63" fillId="0" borderId="7" xfId="0" applyFont="1" applyBorder="1" applyAlignment="1" applyProtection="1">
      <alignment horizontal="left" vertical="center" wrapText="1"/>
      <protection locked="0"/>
    </xf>
    <xf numFmtId="166" fontId="66" fillId="0" borderId="8" xfId="0" applyNumberFormat="1" applyFont="1" applyFill="1" applyBorder="1" applyAlignment="1" applyProtection="1">
      <alignment horizontal="center" vertical="center"/>
    </xf>
    <xf numFmtId="166" fontId="66" fillId="0" borderId="7" xfId="0" applyNumberFormat="1" applyFont="1" applyFill="1" applyBorder="1" applyAlignment="1" applyProtection="1">
      <alignment horizontal="center" vertical="center"/>
    </xf>
    <xf numFmtId="166" fontId="67" fillId="0" borderId="7" xfId="0" applyNumberFormat="1" applyFont="1" applyFill="1" applyBorder="1" applyAlignment="1" applyProtection="1">
      <alignment horizontal="center" vertical="center"/>
    </xf>
    <xf numFmtId="165" fontId="49" fillId="0" borderId="7" xfId="0" applyNumberFormat="1" applyFont="1" applyFill="1" applyBorder="1" applyAlignment="1" applyProtection="1">
      <alignment vertical="center"/>
      <protection locked="0"/>
    </xf>
    <xf numFmtId="164" fontId="49" fillId="6" borderId="8" xfId="0" applyNumberFormat="1" applyFont="1" applyFill="1" applyBorder="1" applyAlignment="1" applyProtection="1">
      <alignment vertical="center"/>
    </xf>
    <xf numFmtId="164" fontId="64" fillId="6" borderId="8" xfId="0" applyNumberFormat="1" applyFont="1" applyFill="1" applyBorder="1" applyAlignment="1" applyProtection="1">
      <alignment vertical="center"/>
    </xf>
    <xf numFmtId="164" fontId="49" fillId="4" borderId="8" xfId="0" applyNumberFormat="1" applyFont="1" applyFill="1" applyBorder="1" applyAlignment="1" applyProtection="1">
      <alignment vertical="center"/>
    </xf>
    <xf numFmtId="164" fontId="64" fillId="4" borderId="8" xfId="0" applyNumberFormat="1" applyFont="1" applyFill="1" applyBorder="1" applyAlignment="1" applyProtection="1">
      <alignment vertical="center"/>
    </xf>
    <xf numFmtId="164" fontId="49" fillId="11" borderId="8" xfId="0" applyNumberFormat="1" applyFont="1" applyFill="1" applyBorder="1" applyAlignment="1" applyProtection="1">
      <alignment vertical="center"/>
    </xf>
    <xf numFmtId="165" fontId="49" fillId="0" borderId="3" xfId="0" applyNumberFormat="1" applyFont="1" applyFill="1" applyBorder="1" applyAlignment="1" applyProtection="1">
      <alignment vertical="center"/>
      <protection locked="0"/>
    </xf>
    <xf numFmtId="164" fontId="64" fillId="4" borderId="7" xfId="0" applyNumberFormat="1" applyFont="1" applyFill="1" applyBorder="1" applyAlignment="1" applyProtection="1">
      <alignment vertical="center"/>
    </xf>
    <xf numFmtId="164" fontId="49" fillId="11" borderId="7" xfId="0" applyNumberFormat="1" applyFont="1" applyFill="1" applyBorder="1" applyAlignment="1" applyProtection="1">
      <alignment vertical="center"/>
    </xf>
    <xf numFmtId="0" fontId="63" fillId="0" borderId="0" xfId="0" applyFont="1" applyFill="1" applyBorder="1" applyAlignment="1" applyProtection="1">
      <alignment vertical="center"/>
      <protection locked="0"/>
    </xf>
    <xf numFmtId="0" fontId="49" fillId="0" borderId="3" xfId="0" applyFont="1" applyBorder="1" applyAlignment="1" applyProtection="1">
      <alignment vertical="center"/>
      <protection locked="0"/>
    </xf>
    <xf numFmtId="0" fontId="49" fillId="0" borderId="3" xfId="0" applyFont="1" applyBorder="1" applyAlignment="1" applyProtection="1">
      <alignment horizontal="left" vertical="center"/>
      <protection locked="0"/>
    </xf>
    <xf numFmtId="164" fontId="64" fillId="6" borderId="7" xfId="0" applyNumberFormat="1" applyFont="1" applyFill="1" applyBorder="1" applyAlignment="1" applyProtection="1">
      <alignment vertical="center"/>
    </xf>
    <xf numFmtId="0" fontId="49" fillId="0" borderId="3" xfId="0" applyFont="1" applyFill="1" applyBorder="1" applyAlignment="1" applyProtection="1">
      <alignment vertical="center"/>
      <protection locked="0"/>
    </xf>
    <xf numFmtId="0" fontId="49" fillId="0" borderId="3" xfId="0" applyFont="1" applyBorder="1" applyAlignment="1" applyProtection="1">
      <alignment vertical="center" wrapText="1"/>
      <protection locked="0"/>
    </xf>
    <xf numFmtId="2" fontId="63" fillId="0" borderId="0" xfId="0" applyNumberFormat="1" applyFont="1" applyAlignment="1" applyProtection="1">
      <alignment vertical="center"/>
      <protection locked="0"/>
    </xf>
    <xf numFmtId="0" fontId="63" fillId="0" borderId="0" xfId="0" quotePrefix="1" applyFont="1" applyAlignment="1" applyProtection="1">
      <alignment horizontal="right" vertical="center"/>
      <protection locked="0"/>
    </xf>
    <xf numFmtId="0" fontId="63" fillId="0" borderId="0" xfId="0" applyFont="1" applyBorder="1" applyAlignment="1" applyProtection="1">
      <alignment vertical="center"/>
      <protection locked="0"/>
    </xf>
    <xf numFmtId="166" fontId="63" fillId="0" borderId="0" xfId="0" applyNumberFormat="1" applyFont="1" applyFill="1" applyBorder="1" applyAlignment="1" applyProtection="1">
      <alignment vertical="center"/>
    </xf>
    <xf numFmtId="166" fontId="63" fillId="0" borderId="0" xfId="0" applyNumberFormat="1" applyFont="1" applyFill="1" applyBorder="1" applyAlignment="1">
      <alignment vertical="center"/>
    </xf>
    <xf numFmtId="0" fontId="62" fillId="0" borderId="0" xfId="0" applyFont="1" applyAlignment="1">
      <alignment vertical="center"/>
    </xf>
    <xf numFmtId="166" fontId="66" fillId="0" borderId="19" xfId="0" applyNumberFormat="1" applyFont="1" applyFill="1" applyBorder="1" applyAlignment="1" applyProtection="1">
      <alignment horizontal="center" vertical="center"/>
    </xf>
    <xf numFmtId="166" fontId="67" fillId="0" borderId="19" xfId="0" applyNumberFormat="1" applyFont="1" applyFill="1" applyBorder="1" applyAlignment="1" applyProtection="1">
      <alignment horizontal="center" vertical="center"/>
    </xf>
    <xf numFmtId="0" fontId="70" fillId="0" borderId="7" xfId="0" applyFont="1" applyBorder="1" applyAlignment="1" applyProtection="1">
      <alignment horizontal="left" vertical="center"/>
      <protection locked="0"/>
    </xf>
    <xf numFmtId="166" fontId="63" fillId="0" borderId="0" xfId="0" applyNumberFormat="1" applyFont="1" applyFill="1" applyAlignment="1">
      <alignment vertical="center"/>
    </xf>
    <xf numFmtId="0" fontId="49" fillId="0" borderId="0" xfId="0" applyFont="1" applyAlignment="1" applyProtection="1">
      <alignment vertical="center"/>
      <protection locked="0"/>
    </xf>
    <xf numFmtId="0" fontId="49" fillId="0" borderId="14" xfId="0" applyFont="1" applyBorder="1" applyAlignment="1" applyProtection="1">
      <alignment vertical="center" wrapText="1"/>
      <protection locked="0"/>
    </xf>
    <xf numFmtId="164" fontId="64" fillId="6" borderId="19" xfId="0" applyNumberFormat="1" applyFont="1" applyFill="1" applyBorder="1" applyAlignment="1" applyProtection="1">
      <alignment vertical="center"/>
    </xf>
    <xf numFmtId="0" fontId="63" fillId="0" borderId="0" xfId="0" applyFont="1" applyFill="1" applyAlignment="1" applyProtection="1">
      <alignment vertical="center"/>
      <protection locked="0"/>
    </xf>
    <xf numFmtId="0" fontId="63" fillId="0" borderId="0" xfId="0" applyFont="1" applyFill="1" applyAlignment="1">
      <alignment vertical="center"/>
    </xf>
    <xf numFmtId="0" fontId="49" fillId="0" borderId="0" xfId="0" applyFont="1" applyFill="1" applyAlignment="1" applyProtection="1">
      <alignment vertical="center"/>
      <protection locked="0"/>
    </xf>
    <xf numFmtId="0" fontId="49" fillId="0" borderId="3" xfId="0" applyFont="1" applyFill="1" applyBorder="1" applyAlignment="1" applyProtection="1">
      <alignment vertical="center" wrapText="1"/>
      <protection locked="0"/>
    </xf>
    <xf numFmtId="0" fontId="65" fillId="0" borderId="0" xfId="0" applyFont="1" applyFill="1" applyAlignment="1">
      <alignment vertical="center"/>
    </xf>
    <xf numFmtId="164" fontId="64" fillId="4" borderId="19" xfId="0" applyNumberFormat="1" applyFont="1" applyFill="1" applyBorder="1" applyAlignment="1" applyProtection="1">
      <alignment vertical="center"/>
    </xf>
    <xf numFmtId="166" fontId="63" fillId="0" borderId="0" xfId="0" applyNumberFormat="1" applyFont="1" applyFill="1" applyAlignment="1" applyProtection="1">
      <alignment vertical="center"/>
    </xf>
    <xf numFmtId="0" fontId="62" fillId="3" borderId="0" xfId="0" applyFont="1" applyFill="1" applyAlignment="1">
      <alignment vertical="center"/>
    </xf>
    <xf numFmtId="0" fontId="65" fillId="3" borderId="0" xfId="0" applyFont="1" applyFill="1" applyAlignment="1" applyProtection="1">
      <alignment vertical="center"/>
      <protection locked="0"/>
    </xf>
    <xf numFmtId="164" fontId="64" fillId="3" borderId="25" xfId="0" applyNumberFormat="1" applyFont="1" applyFill="1" applyBorder="1" applyAlignment="1" applyProtection="1">
      <alignment vertical="center"/>
    </xf>
    <xf numFmtId="164" fontId="64" fillId="3" borderId="31" xfId="0" applyNumberFormat="1" applyFont="1" applyFill="1" applyBorder="1" applyAlignment="1" applyProtection="1">
      <alignment vertical="center"/>
    </xf>
    <xf numFmtId="164" fontId="64" fillId="3" borderId="29" xfId="0" applyNumberFormat="1" applyFont="1" applyFill="1" applyBorder="1" applyAlignment="1" applyProtection="1">
      <alignment vertical="center"/>
    </xf>
    <xf numFmtId="164" fontId="49" fillId="0" borderId="7" xfId="0" applyNumberFormat="1" applyFont="1" applyFill="1" applyBorder="1" applyAlignment="1" applyProtection="1">
      <alignment vertical="center"/>
    </xf>
    <xf numFmtId="0" fontId="72" fillId="0" borderId="0" xfId="0" applyFont="1" applyBorder="1" applyAlignment="1">
      <alignment vertical="center"/>
    </xf>
    <xf numFmtId="0" fontId="65" fillId="3" borderId="0" xfId="0" applyFont="1" applyFill="1" applyAlignment="1">
      <alignment vertical="center"/>
    </xf>
    <xf numFmtId="0" fontId="65" fillId="3" borderId="0" xfId="0" applyFont="1" applyFill="1" applyBorder="1" applyAlignment="1">
      <alignment vertical="center"/>
    </xf>
    <xf numFmtId="164" fontId="64" fillId="3" borderId="1" xfId="0" applyNumberFormat="1" applyFont="1" applyFill="1" applyBorder="1" applyAlignment="1" applyProtection="1">
      <alignment vertical="center"/>
    </xf>
    <xf numFmtId="0" fontId="65" fillId="0" borderId="0" xfId="0" applyFont="1" applyFill="1" applyBorder="1" applyAlignment="1">
      <alignment vertical="center"/>
    </xf>
    <xf numFmtId="164" fontId="65" fillId="0" borderId="0" xfId="0" applyNumberFormat="1" applyFont="1" applyFill="1" applyBorder="1" applyAlignment="1" applyProtection="1">
      <alignment vertical="center"/>
    </xf>
    <xf numFmtId="164" fontId="65" fillId="0" borderId="0" xfId="0" applyNumberFormat="1" applyFont="1" applyFill="1" applyBorder="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Border="1" applyAlignment="1">
      <alignment vertical="center"/>
    </xf>
    <xf numFmtId="0" fontId="75" fillId="0" borderId="3" xfId="0" applyFont="1" applyBorder="1" applyAlignment="1">
      <alignment horizontal="left" vertical="center" wrapText="1"/>
    </xf>
    <xf numFmtId="0" fontId="62" fillId="3" borderId="0" xfId="7" applyFont="1" applyFill="1" applyAlignment="1">
      <alignment vertical="center"/>
    </xf>
    <xf numFmtId="0" fontId="63" fillId="3" borderId="0" xfId="7" applyFont="1" applyFill="1" applyBorder="1" applyAlignment="1">
      <alignment vertical="center"/>
    </xf>
    <xf numFmtId="0" fontId="63" fillId="0" borderId="0" xfId="0" applyFont="1" applyBorder="1" applyAlignment="1">
      <alignment vertical="center"/>
    </xf>
    <xf numFmtId="9" fontId="49" fillId="0" borderId="3" xfId="0" applyNumberFormat="1" applyFont="1" applyBorder="1" applyAlignment="1">
      <alignment vertical="center"/>
    </xf>
    <xf numFmtId="164" fontId="49" fillId="0" borderId="3" xfId="0" applyNumberFormat="1" applyFont="1" applyFill="1" applyBorder="1" applyAlignment="1" applyProtection="1">
      <alignment vertical="center"/>
      <protection locked="0"/>
    </xf>
    <xf numFmtId="164" fontId="49" fillId="6" borderId="7" xfId="0" applyNumberFormat="1" applyFont="1" applyFill="1" applyBorder="1" applyAlignment="1" applyProtection="1">
      <alignment vertical="center"/>
    </xf>
    <xf numFmtId="0" fontId="62" fillId="12" borderId="0" xfId="0" applyFont="1" applyFill="1" applyAlignment="1">
      <alignment vertical="center"/>
    </xf>
    <xf numFmtId="0" fontId="63" fillId="0" borderId="0" xfId="0" applyFont="1" applyBorder="1"/>
    <xf numFmtId="4" fontId="63" fillId="0" borderId="0" xfId="0" applyNumberFormat="1" applyFont="1" applyBorder="1"/>
    <xf numFmtId="4" fontId="65" fillId="0" borderId="0" xfId="0" applyNumberFormat="1" applyFont="1" applyBorder="1"/>
    <xf numFmtId="0" fontId="63" fillId="0" borderId="27" xfId="0" applyFont="1" applyBorder="1" applyAlignment="1"/>
    <xf numFmtId="4" fontId="63" fillId="0" borderId="0" xfId="0" applyNumberFormat="1" applyFont="1"/>
    <xf numFmtId="4" fontId="65" fillId="0" borderId="0" xfId="0" applyNumberFormat="1" applyFont="1"/>
    <xf numFmtId="4" fontId="63" fillId="0" borderId="0" xfId="0" applyNumberFormat="1" applyFont="1" applyAlignment="1">
      <alignment vertical="center"/>
    </xf>
    <xf numFmtId="4" fontId="66" fillId="0" borderId="8" xfId="0" applyNumberFormat="1" applyFont="1" applyBorder="1" applyAlignment="1" applyProtection="1">
      <alignment horizontal="center" vertical="center" wrapText="1"/>
      <protection locked="0"/>
    </xf>
    <xf numFmtId="4" fontId="67" fillId="0" borderId="7" xfId="0" applyNumberFormat="1" applyFont="1" applyFill="1" applyBorder="1" applyAlignment="1" applyProtection="1">
      <alignment horizontal="center" vertical="center"/>
    </xf>
    <xf numFmtId="4" fontId="63" fillId="0" borderId="0" xfId="0" applyNumberFormat="1" applyFont="1" applyFill="1" applyBorder="1" applyAlignment="1" applyProtection="1">
      <alignment vertical="center"/>
    </xf>
    <xf numFmtId="4" fontId="65" fillId="0" borderId="0" xfId="0" applyNumberFormat="1" applyFont="1" applyFill="1" applyAlignment="1">
      <alignment vertical="center"/>
    </xf>
    <xf numFmtId="4" fontId="63" fillId="0" borderId="0" xfId="0" applyNumberFormat="1" applyFont="1" applyFill="1" applyAlignment="1">
      <alignment vertical="center"/>
    </xf>
    <xf numFmtId="4" fontId="63" fillId="0" borderId="0" xfId="0" applyNumberFormat="1" applyFont="1" applyFill="1" applyAlignment="1" applyProtection="1">
      <alignment vertical="center"/>
    </xf>
    <xf numFmtId="4" fontId="65" fillId="0" borderId="0" xfId="0" applyNumberFormat="1" applyFont="1" applyFill="1" applyBorder="1" applyAlignment="1" applyProtection="1">
      <alignment vertical="center"/>
    </xf>
    <xf numFmtId="0" fontId="65" fillId="12" borderId="0" xfId="0" applyFont="1" applyFill="1" applyAlignment="1">
      <alignment vertical="center"/>
    </xf>
    <xf numFmtId="4" fontId="65" fillId="0" borderId="0" xfId="0" applyNumberFormat="1" applyFont="1" applyAlignment="1">
      <alignment vertical="center"/>
    </xf>
    <xf numFmtId="166" fontId="67" fillId="0" borderId="8" xfId="0" applyNumberFormat="1" applyFont="1" applyFill="1" applyBorder="1" applyAlignment="1" applyProtection="1">
      <alignment horizontal="center" vertical="center"/>
    </xf>
    <xf numFmtId="0" fontId="65" fillId="0" borderId="0" xfId="0" applyFont="1"/>
    <xf numFmtId="166" fontId="65" fillId="0" borderId="0" xfId="0" applyNumberFormat="1" applyFont="1" applyFill="1" applyBorder="1" applyAlignment="1">
      <alignment vertical="center"/>
    </xf>
    <xf numFmtId="166" fontId="65" fillId="0" borderId="0" xfId="0" applyNumberFormat="1" applyFont="1" applyFill="1" applyAlignment="1">
      <alignment vertical="center"/>
    </xf>
    <xf numFmtId="0" fontId="46" fillId="0" borderId="0" xfId="0" applyFont="1" applyAlignment="1">
      <alignment vertical="center"/>
    </xf>
    <xf numFmtId="0" fontId="56" fillId="0" borderId="0" xfId="0" applyFont="1" applyAlignment="1">
      <alignment vertical="center"/>
    </xf>
    <xf numFmtId="0" fontId="46" fillId="0" borderId="0" xfId="0" applyFont="1" applyAlignment="1" applyProtection="1">
      <alignment vertical="center"/>
      <protection locked="0"/>
    </xf>
    <xf numFmtId="166" fontId="46" fillId="0" borderId="0" xfId="0" applyNumberFormat="1" applyFont="1" applyAlignment="1">
      <alignment vertical="center"/>
    </xf>
    <xf numFmtId="0" fontId="56" fillId="0" borderId="0" xfId="0" applyFont="1" applyFill="1" applyAlignment="1">
      <alignment vertical="center"/>
    </xf>
    <xf numFmtId="0" fontId="56" fillId="0" borderId="0" xfId="0" applyFont="1" applyAlignment="1" applyProtection="1">
      <alignment vertical="center"/>
      <protection locked="0"/>
    </xf>
    <xf numFmtId="166" fontId="77" fillId="0" borderId="7" xfId="0" applyNumberFormat="1" applyFont="1" applyFill="1" applyBorder="1" applyAlignment="1" applyProtection="1">
      <alignment horizontal="center" vertical="center"/>
    </xf>
    <xf numFmtId="166" fontId="47" fillId="0" borderId="7" xfId="0" applyNumberFormat="1" applyFont="1" applyFill="1" applyBorder="1" applyAlignment="1" applyProtection="1">
      <alignment horizontal="center" vertical="center"/>
    </xf>
    <xf numFmtId="164" fontId="56" fillId="4" borderId="8" xfId="0" applyNumberFormat="1" applyFont="1" applyFill="1" applyBorder="1" applyAlignment="1" applyProtection="1">
      <alignment vertical="center"/>
    </xf>
    <xf numFmtId="164" fontId="46" fillId="4" borderId="7" xfId="0" applyNumberFormat="1" applyFont="1" applyFill="1" applyBorder="1" applyAlignment="1" applyProtection="1">
      <alignment vertical="center"/>
    </xf>
    <xf numFmtId="164" fontId="56" fillId="4" borderId="7" xfId="0" applyNumberFormat="1" applyFont="1" applyFill="1" applyBorder="1" applyAlignment="1" applyProtection="1">
      <alignment vertical="center"/>
    </xf>
    <xf numFmtId="0" fontId="77" fillId="0" borderId="7" xfId="0" applyFont="1" applyBorder="1" applyAlignment="1" applyProtection="1">
      <alignment horizontal="center" vertical="center" wrapText="1"/>
      <protection locked="0"/>
    </xf>
    <xf numFmtId="2" fontId="46" fillId="0" borderId="0" xfId="0" applyNumberFormat="1" applyFont="1" applyAlignment="1" applyProtection="1">
      <alignment vertical="center"/>
      <protection locked="0"/>
    </xf>
    <xf numFmtId="0" fontId="46" fillId="0" borderId="0" xfId="0" quotePrefix="1" applyFont="1" applyAlignment="1" applyProtection="1">
      <alignment horizontal="right" vertical="center"/>
      <protection locked="0"/>
    </xf>
    <xf numFmtId="0" fontId="46" fillId="0" borderId="0" xfId="0" applyFont="1" applyBorder="1" applyAlignment="1" applyProtection="1">
      <alignment vertical="center"/>
      <protection locked="0"/>
    </xf>
    <xf numFmtId="0" fontId="46" fillId="0" borderId="0" xfId="0" applyFont="1" applyFill="1" applyAlignment="1">
      <alignment vertical="center"/>
    </xf>
    <xf numFmtId="166" fontId="46" fillId="0" borderId="0" xfId="0" applyNumberFormat="1" applyFont="1" applyAlignment="1" applyProtection="1">
      <alignment vertical="center"/>
      <protection locked="0"/>
    </xf>
    <xf numFmtId="166" fontId="46" fillId="0" borderId="0" xfId="0" applyNumberFormat="1" applyFont="1" applyFill="1" applyAlignment="1">
      <alignment vertical="center"/>
    </xf>
    <xf numFmtId="0" fontId="46" fillId="0" borderId="0" xfId="0" applyFont="1" applyFill="1" applyAlignment="1" applyProtection="1">
      <alignment vertical="center"/>
      <protection locked="0"/>
    </xf>
    <xf numFmtId="0" fontId="56" fillId="0" borderId="0" xfId="0" applyFont="1" applyFill="1" applyAlignment="1" applyProtection="1">
      <alignment vertical="center"/>
      <protection locked="0"/>
    </xf>
    <xf numFmtId="164" fontId="56" fillId="2" borderId="25" xfId="0" applyNumberFormat="1" applyFont="1" applyFill="1" applyBorder="1" applyAlignment="1" applyProtection="1">
      <alignment vertical="center"/>
    </xf>
    <xf numFmtId="0" fontId="56" fillId="3" borderId="0" xfId="0" applyFont="1" applyFill="1" applyAlignment="1">
      <alignment vertical="center"/>
    </xf>
    <xf numFmtId="0" fontId="56" fillId="3" borderId="0" xfId="0" applyFont="1" applyFill="1" applyAlignment="1" applyProtection="1">
      <alignment vertical="center"/>
      <protection locked="0"/>
    </xf>
    <xf numFmtId="164" fontId="46" fillId="0" borderId="0" xfId="0" applyNumberFormat="1" applyFont="1" applyFill="1" applyBorder="1" applyAlignment="1" applyProtection="1">
      <alignment vertical="center"/>
      <protection locked="0"/>
    </xf>
    <xf numFmtId="164" fontId="46" fillId="0" borderId="7" xfId="0" applyNumberFormat="1" applyFont="1" applyFill="1" applyBorder="1" applyAlignment="1" applyProtection="1">
      <alignment vertical="center"/>
    </xf>
    <xf numFmtId="0" fontId="56" fillId="3" borderId="0" xfId="0" applyFont="1" applyFill="1" applyBorder="1" applyAlignment="1">
      <alignment vertical="center"/>
    </xf>
    <xf numFmtId="164" fontId="56" fillId="0" borderId="0" xfId="0" applyNumberFormat="1" applyFont="1" applyFill="1" applyBorder="1" applyAlignment="1" applyProtection="1">
      <alignment vertical="center"/>
      <protection locked="0"/>
    </xf>
    <xf numFmtId="164" fontId="56" fillId="0" borderId="0" xfId="0" applyNumberFormat="1" applyFont="1" applyFill="1" applyBorder="1" applyAlignment="1" applyProtection="1">
      <alignment vertical="center"/>
    </xf>
    <xf numFmtId="0" fontId="3" fillId="12" borderId="1" xfId="0" applyFont="1" applyFill="1" applyBorder="1"/>
    <xf numFmtId="0" fontId="56" fillId="12" borderId="0" xfId="0" applyFont="1" applyFill="1" applyBorder="1" applyAlignment="1">
      <alignment vertical="center" wrapText="1"/>
    </xf>
    <xf numFmtId="166" fontId="56" fillId="12" borderId="0" xfId="0" applyNumberFormat="1" applyFont="1" applyFill="1" applyBorder="1" applyAlignment="1">
      <alignment vertical="center" wrapText="1"/>
    </xf>
    <xf numFmtId="0" fontId="56" fillId="12" borderId="7" xfId="0" applyFont="1" applyFill="1" applyBorder="1" applyAlignment="1">
      <alignment vertical="center"/>
    </xf>
    <xf numFmtId="4" fontId="3" fillId="15" borderId="23" xfId="17" applyNumberFormat="1" applyFont="1" applyFill="1" applyBorder="1"/>
    <xf numFmtId="4" fontId="3" fillId="15" borderId="26" xfId="17" applyNumberFormat="1" applyFont="1" applyFill="1" applyBorder="1"/>
    <xf numFmtId="0" fontId="16" fillId="0" borderId="7" xfId="5" applyFont="1" applyBorder="1" applyAlignment="1">
      <alignment horizontal="center" vertical="center" wrapText="1"/>
    </xf>
    <xf numFmtId="0" fontId="17" fillId="0" borderId="7" xfId="5" applyFont="1" applyBorder="1" applyAlignment="1">
      <alignment horizontal="center" vertical="center"/>
    </xf>
    <xf numFmtId="0" fontId="16" fillId="0" borderId="7" xfId="5" applyFont="1" applyBorder="1" applyAlignment="1">
      <alignment horizontal="center" vertical="center"/>
    </xf>
    <xf numFmtId="0" fontId="16" fillId="15" borderId="7" xfId="5" applyFont="1" applyFill="1" applyBorder="1" applyAlignment="1">
      <alignment horizontal="center" vertical="center"/>
    </xf>
    <xf numFmtId="0" fontId="17" fillId="0" borderId="23" xfId="5" applyFont="1" applyBorder="1" applyAlignment="1">
      <alignment horizontal="center" vertical="center"/>
    </xf>
    <xf numFmtId="0" fontId="17" fillId="0" borderId="0" xfId="5" applyFont="1" applyAlignment="1">
      <alignment horizontal="center" vertical="center"/>
    </xf>
    <xf numFmtId="0" fontId="62" fillId="0" borderId="0" xfId="0" applyFont="1" applyBorder="1" applyAlignment="1">
      <alignment horizontal="left" vertical="center"/>
    </xf>
    <xf numFmtId="0" fontId="22" fillId="0" borderId="3" xfId="0" applyFont="1" applyFill="1" applyBorder="1" applyAlignment="1" applyProtection="1">
      <alignment vertical="center" wrapText="1"/>
      <protection locked="0"/>
    </xf>
    <xf numFmtId="0" fontId="44" fillId="0" borderId="3" xfId="0" applyFont="1" applyBorder="1" applyAlignment="1">
      <alignment horizontal="left" vertical="center"/>
    </xf>
    <xf numFmtId="0" fontId="15" fillId="0" borderId="0" xfId="0" applyFont="1" applyAlignment="1">
      <alignment horizontal="left" vertical="center" wrapText="1"/>
    </xf>
    <xf numFmtId="170" fontId="63" fillId="0" borderId="0" xfId="0" applyNumberFormat="1" applyFont="1" applyAlignment="1">
      <alignment vertical="center"/>
    </xf>
    <xf numFmtId="170" fontId="66" fillId="0" borderId="8" xfId="0" applyNumberFormat="1" applyFont="1" applyFill="1" applyBorder="1" applyAlignment="1" applyProtection="1">
      <alignment horizontal="center" vertical="center"/>
    </xf>
    <xf numFmtId="170" fontId="63" fillId="0" borderId="0" xfId="0" applyNumberFormat="1" applyFont="1"/>
    <xf numFmtId="170" fontId="66" fillId="0" borderId="7" xfId="0" applyNumberFormat="1" applyFont="1" applyFill="1" applyBorder="1" applyAlignment="1" applyProtection="1">
      <alignment horizontal="center" vertical="center"/>
    </xf>
    <xf numFmtId="170" fontId="63" fillId="0" borderId="0" xfId="0" applyNumberFormat="1" applyFont="1" applyFill="1" applyBorder="1" applyAlignment="1" applyProtection="1">
      <alignment vertical="center"/>
    </xf>
    <xf numFmtId="170" fontId="63" fillId="0" borderId="0" xfId="0" applyNumberFormat="1" applyFont="1" applyFill="1" applyAlignment="1">
      <alignment vertical="center"/>
    </xf>
    <xf numFmtId="170" fontId="63" fillId="0" borderId="0" xfId="0" applyNumberFormat="1" applyFont="1" applyFill="1" applyAlignment="1" applyProtection="1">
      <alignment vertical="center"/>
    </xf>
    <xf numFmtId="170" fontId="65" fillId="0" borderId="0" xfId="0" applyNumberFormat="1" applyFont="1" applyFill="1" applyBorder="1" applyAlignment="1" applyProtection="1">
      <alignment vertical="center"/>
    </xf>
    <xf numFmtId="170" fontId="63" fillId="0" borderId="0" xfId="0" applyNumberFormat="1" applyFont="1" applyBorder="1"/>
    <xf numFmtId="170" fontId="65" fillId="0" borderId="0" xfId="0" applyNumberFormat="1" applyFont="1" applyBorder="1" applyAlignment="1"/>
    <xf numFmtId="0" fontId="81" fillId="0" borderId="0" xfId="0" applyFont="1" applyAlignment="1">
      <alignment vertical="center"/>
    </xf>
    <xf numFmtId="0" fontId="81" fillId="0" borderId="0" xfId="0" applyFont="1" applyAlignment="1" applyProtection="1">
      <alignment vertical="center"/>
      <protection locked="0"/>
    </xf>
    <xf numFmtId="0" fontId="22" fillId="0" borderId="7" xfId="0" applyFont="1" applyBorder="1" applyAlignment="1" applyProtection="1">
      <alignment horizontal="left" vertical="center" wrapText="1"/>
      <protection locked="0"/>
    </xf>
    <xf numFmtId="0" fontId="46" fillId="0" borderId="0" xfId="0" applyFont="1" applyFill="1" applyAlignment="1" applyProtection="1">
      <alignment vertical="center" wrapText="1"/>
      <protection locked="0"/>
    </xf>
    <xf numFmtId="0" fontId="24" fillId="3" borderId="0" xfId="7" applyFont="1" applyFill="1" applyAlignment="1">
      <alignment vertical="center"/>
    </xf>
    <xf numFmtId="0" fontId="24" fillId="3" borderId="0" xfId="7" applyFont="1" applyFill="1" applyBorder="1" applyAlignment="1">
      <alignment vertical="center"/>
    </xf>
    <xf numFmtId="0" fontId="10" fillId="3" borderId="0" xfId="0" applyFont="1" applyFill="1" applyBorder="1" applyAlignment="1">
      <alignment vertical="center"/>
    </xf>
    <xf numFmtId="0" fontId="10" fillId="3" borderId="0" xfId="0" applyFont="1" applyFill="1" applyAlignment="1" applyProtection="1">
      <alignment vertical="center"/>
      <protection locked="0"/>
    </xf>
    <xf numFmtId="166" fontId="15" fillId="0" borderId="0" xfId="0" applyNumberFormat="1" applyFont="1" applyFill="1" applyAlignment="1" applyProtection="1">
      <alignment vertical="center"/>
    </xf>
    <xf numFmtId="166" fontId="15" fillId="0" borderId="0" xfId="0" applyNumberFormat="1" applyFont="1" applyFill="1" applyAlignment="1">
      <alignment vertical="center"/>
    </xf>
    <xf numFmtId="166" fontId="24" fillId="0" borderId="0" xfId="0" applyNumberFormat="1" applyFont="1" applyFill="1" applyAlignment="1" applyProtection="1">
      <alignment vertical="center"/>
    </xf>
    <xf numFmtId="166" fontId="24" fillId="0" borderId="0" xfId="0" applyNumberFormat="1" applyFont="1" applyFill="1" applyAlignment="1">
      <alignment vertical="center"/>
    </xf>
    <xf numFmtId="0" fontId="22" fillId="0" borderId="3" xfId="0" applyFont="1" applyBorder="1" applyAlignment="1" applyProtection="1">
      <alignment horizontal="left" vertical="center" wrapText="1"/>
      <protection locked="0"/>
    </xf>
    <xf numFmtId="0" fontId="41" fillId="0" borderId="3" xfId="0" applyFont="1" applyBorder="1" applyAlignment="1" applyProtection="1">
      <alignment horizontal="left" vertical="center"/>
      <protection locked="0"/>
    </xf>
    <xf numFmtId="166" fontId="40" fillId="0" borderId="42" xfId="0" applyNumberFormat="1" applyFont="1" applyFill="1" applyBorder="1" applyAlignment="1" applyProtection="1">
      <alignment horizontal="center" vertical="center"/>
    </xf>
    <xf numFmtId="0" fontId="83" fillId="3" borderId="0" xfId="0" applyFont="1" applyFill="1" applyAlignment="1">
      <alignment vertical="center"/>
    </xf>
    <xf numFmtId="0" fontId="52" fillId="0" borderId="0" xfId="0" applyFont="1" applyFill="1"/>
    <xf numFmtId="0" fontId="53" fillId="0" borderId="0" xfId="0" applyFont="1" applyFill="1" applyAlignment="1">
      <alignment horizontal="center" vertical="center"/>
    </xf>
    <xf numFmtId="0" fontId="47" fillId="0" borderId="0" xfId="0" applyFont="1" applyBorder="1" applyAlignment="1" applyProtection="1">
      <alignment vertical="center"/>
      <protection locked="0"/>
    </xf>
    <xf numFmtId="0" fontId="64" fillId="0" borderId="0" xfId="0" applyFont="1" applyAlignment="1">
      <alignment vertical="center"/>
    </xf>
    <xf numFmtId="0" fontId="65" fillId="0" borderId="0" xfId="0" applyFont="1" applyAlignment="1">
      <alignment horizontal="center" vertical="center" wrapText="1"/>
    </xf>
    <xf numFmtId="0" fontId="72" fillId="0" borderId="0" xfId="0" applyFont="1" applyAlignment="1">
      <alignment vertical="center"/>
    </xf>
    <xf numFmtId="0" fontId="64" fillId="0" borderId="0" xfId="0" applyFont="1" applyBorder="1" applyAlignment="1">
      <alignment vertical="center" wrapText="1"/>
    </xf>
    <xf numFmtId="0" fontId="72" fillId="0" borderId="0" xfId="0" applyFont="1"/>
    <xf numFmtId="0" fontId="8" fillId="0" borderId="0" xfId="0" applyFont="1" applyFill="1" applyAlignment="1">
      <alignment wrapText="1"/>
    </xf>
    <xf numFmtId="9" fontId="53" fillId="0" borderId="6" xfId="0" applyNumberFormat="1" applyFont="1" applyFill="1" applyBorder="1" applyAlignment="1">
      <alignment horizontal="center" vertical="center"/>
    </xf>
    <xf numFmtId="0" fontId="17" fillId="4" borderId="43" xfId="5" applyFont="1" applyFill="1" applyBorder="1"/>
    <xf numFmtId="0" fontId="17" fillId="4" borderId="44" xfId="5" applyFont="1" applyFill="1" applyBorder="1"/>
    <xf numFmtId="0" fontId="17" fillId="4" borderId="45" xfId="5" applyFont="1" applyFill="1" applyBorder="1"/>
    <xf numFmtId="0" fontId="57" fillId="12" borderId="0" xfId="0" applyFont="1" applyFill="1" applyAlignment="1">
      <alignment vertical="center" wrapText="1"/>
    </xf>
    <xf numFmtId="0" fontId="52" fillId="12" borderId="0" xfId="0" applyFont="1" applyFill="1" applyAlignment="1">
      <alignment vertical="center" wrapText="1"/>
    </xf>
    <xf numFmtId="0" fontId="52" fillId="12" borderId="0" xfId="0" applyFont="1" applyFill="1" applyBorder="1" applyAlignment="1">
      <alignment vertical="center" wrapText="1"/>
    </xf>
    <xf numFmtId="0" fontId="57" fillId="12" borderId="0" xfId="0" applyFont="1" applyFill="1" applyBorder="1" applyAlignment="1">
      <alignment vertical="center" wrapText="1"/>
    </xf>
    <xf numFmtId="0" fontId="52" fillId="12" borderId="23" xfId="0" applyFont="1" applyFill="1" applyBorder="1" applyAlignment="1">
      <alignment vertical="center"/>
    </xf>
    <xf numFmtId="0" fontId="57" fillId="0" borderId="23" xfId="0" applyFont="1" applyFill="1" applyBorder="1" applyAlignment="1">
      <alignment vertical="center"/>
    </xf>
    <xf numFmtId="0" fontId="57" fillId="0" borderId="26" xfId="0" applyFont="1" applyFill="1" applyBorder="1" applyAlignment="1">
      <alignment vertical="center"/>
    </xf>
    <xf numFmtId="0" fontId="52" fillId="12" borderId="0" xfId="0" applyFont="1" applyFill="1" applyAlignment="1">
      <alignment vertical="center"/>
    </xf>
    <xf numFmtId="0" fontId="57" fillId="12" borderId="23" xfId="0" applyFont="1" applyFill="1" applyBorder="1" applyAlignment="1">
      <alignment vertical="center" wrapText="1"/>
    </xf>
    <xf numFmtId="0" fontId="8" fillId="0" borderId="20"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0" xfId="0" applyFont="1" applyFill="1" applyAlignment="1">
      <alignment vertical="center" wrapText="1"/>
    </xf>
    <xf numFmtId="0" fontId="8" fillId="0" borderId="20" xfId="0" applyFont="1" applyFill="1" applyBorder="1" applyAlignment="1">
      <alignment vertical="center" wrapText="1"/>
    </xf>
    <xf numFmtId="0" fontId="8" fillId="0" borderId="22" xfId="0" applyFont="1" applyFill="1" applyBorder="1" applyAlignment="1">
      <alignment vertical="center" wrapText="1"/>
    </xf>
    <xf numFmtId="0" fontId="8" fillId="0" borderId="24" xfId="0" applyFont="1" applyFill="1" applyBorder="1" applyAlignment="1">
      <alignment vertical="center" wrapText="1"/>
    </xf>
    <xf numFmtId="0" fontId="8" fillId="12" borderId="24" xfId="0" applyFont="1" applyFill="1" applyBorder="1" applyAlignment="1">
      <alignment vertical="center" wrapText="1"/>
    </xf>
    <xf numFmtId="0" fontId="23" fillId="16" borderId="0" xfId="0" applyFont="1" applyFill="1" applyAlignment="1" applyProtection="1">
      <alignment horizontal="center" vertical="center"/>
      <protection locked="0"/>
    </xf>
    <xf numFmtId="0" fontId="53" fillId="16" borderId="7" xfId="0" applyFont="1" applyFill="1" applyBorder="1" applyAlignment="1" applyProtection="1">
      <alignment horizontal="center" vertical="center"/>
      <protection locked="0"/>
    </xf>
    <xf numFmtId="0" fontId="46" fillId="16" borderId="7" xfId="0" applyFont="1" applyFill="1" applyBorder="1" applyAlignment="1" applyProtection="1">
      <alignment vertical="center"/>
      <protection locked="0"/>
    </xf>
    <xf numFmtId="0" fontId="46" fillId="16" borderId="19" xfId="0" applyFont="1" applyFill="1" applyBorder="1" applyAlignment="1" applyProtection="1">
      <alignment vertical="center"/>
      <protection locked="0"/>
    </xf>
    <xf numFmtId="164" fontId="46" fillId="16" borderId="7" xfId="0" applyNumberFormat="1" applyFont="1" applyFill="1" applyBorder="1" applyAlignment="1" applyProtection="1">
      <alignment vertical="center"/>
      <protection locked="0"/>
    </xf>
    <xf numFmtId="164" fontId="46" fillId="16" borderId="19" xfId="0" applyNumberFormat="1" applyFont="1" applyFill="1" applyBorder="1" applyAlignment="1" applyProtection="1">
      <alignment vertical="center"/>
      <protection locked="0"/>
    </xf>
    <xf numFmtId="0" fontId="46" fillId="16" borderId="5" xfId="0" applyFont="1" applyFill="1" applyBorder="1" applyAlignment="1" applyProtection="1">
      <alignment vertical="center"/>
      <protection locked="0"/>
    </xf>
    <xf numFmtId="0" fontId="46" fillId="16" borderId="8" xfId="0" applyFont="1" applyFill="1" applyBorder="1" applyAlignment="1" applyProtection="1">
      <alignment vertical="center"/>
      <protection locked="0"/>
    </xf>
    <xf numFmtId="164" fontId="46" fillId="16" borderId="8" xfId="0" applyNumberFormat="1" applyFont="1" applyFill="1" applyBorder="1" applyAlignment="1" applyProtection="1">
      <alignment vertical="center"/>
      <protection locked="0"/>
    </xf>
    <xf numFmtId="0" fontId="18" fillId="0" borderId="0" xfId="0" applyFont="1" applyAlignment="1">
      <alignment vertical="center"/>
    </xf>
    <xf numFmtId="0" fontId="87" fillId="10" borderId="0" xfId="9" applyFont="1" applyFill="1" applyAlignment="1" applyProtection="1">
      <alignment vertical="center"/>
      <protection locked="0"/>
    </xf>
    <xf numFmtId="0" fontId="46" fillId="16" borderId="3" xfId="0" applyFont="1" applyFill="1" applyBorder="1" applyAlignment="1" applyProtection="1">
      <alignment vertical="center"/>
      <protection locked="0"/>
    </xf>
    <xf numFmtId="0" fontId="46" fillId="16" borderId="14" xfId="0" applyFont="1" applyFill="1" applyBorder="1" applyAlignment="1" applyProtection="1">
      <alignment vertical="center"/>
      <protection locked="0"/>
    </xf>
    <xf numFmtId="0" fontId="46" fillId="16" borderId="3" xfId="0" applyFont="1" applyFill="1" applyBorder="1" applyAlignment="1" applyProtection="1">
      <alignment vertical="center" wrapText="1"/>
      <protection locked="0"/>
    </xf>
    <xf numFmtId="0" fontId="46" fillId="16" borderId="14" xfId="0" applyFont="1" applyFill="1" applyBorder="1" applyAlignment="1" applyProtection="1">
      <alignment vertical="center" wrapText="1"/>
      <protection locked="0"/>
    </xf>
    <xf numFmtId="0" fontId="46" fillId="16" borderId="14" xfId="0" applyFont="1" applyFill="1" applyBorder="1" applyAlignment="1" applyProtection="1">
      <alignment horizontal="left" vertical="center"/>
      <protection locked="0"/>
    </xf>
    <xf numFmtId="9" fontId="46" fillId="0" borderId="3" xfId="0" applyNumberFormat="1" applyFont="1" applyBorder="1" applyAlignment="1" applyProtection="1">
      <alignment vertical="center"/>
    </xf>
    <xf numFmtId="0" fontId="63" fillId="0" borderId="0" xfId="0" applyFont="1" applyProtection="1"/>
    <xf numFmtId="0" fontId="46" fillId="0" borderId="7" xfId="0" applyFont="1" applyFill="1" applyBorder="1" applyAlignment="1" applyProtection="1">
      <alignment vertical="center"/>
    </xf>
    <xf numFmtId="170" fontId="63" fillId="0" borderId="0" xfId="0" applyNumberFormat="1" applyFont="1" applyAlignment="1" applyProtection="1">
      <alignment vertical="center"/>
    </xf>
    <xf numFmtId="4" fontId="63" fillId="0" borderId="0" xfId="0" applyNumberFormat="1" applyFont="1" applyAlignment="1" applyProtection="1">
      <alignment vertical="center"/>
    </xf>
    <xf numFmtId="4" fontId="65" fillId="0" borderId="0" xfId="0" applyNumberFormat="1" applyFont="1" applyAlignment="1" applyProtection="1">
      <alignment vertical="center"/>
    </xf>
    <xf numFmtId="170" fontId="63" fillId="0" borderId="0" xfId="0" applyNumberFormat="1" applyFont="1" applyProtection="1"/>
    <xf numFmtId="4" fontId="63" fillId="0" borderId="0" xfId="0" applyNumberFormat="1" applyFont="1" applyProtection="1"/>
    <xf numFmtId="4" fontId="65" fillId="0" borderId="0" xfId="0" applyNumberFormat="1" applyFont="1" applyProtection="1"/>
    <xf numFmtId="0" fontId="63" fillId="0" borderId="0" xfId="0" applyFont="1" applyAlignment="1" applyProtection="1">
      <alignment vertical="center"/>
    </xf>
    <xf numFmtId="4" fontId="66" fillId="0" borderId="7" xfId="0" applyNumberFormat="1" applyFont="1" applyBorder="1" applyAlignment="1" applyProtection="1">
      <alignment horizontal="center" vertical="center" wrapText="1"/>
    </xf>
    <xf numFmtId="0" fontId="63" fillId="0" borderId="0" xfId="0" applyFont="1" applyBorder="1" applyAlignment="1" applyProtection="1">
      <alignment vertical="center"/>
    </xf>
    <xf numFmtId="4" fontId="65" fillId="0" borderId="0" xfId="0" applyNumberFormat="1" applyFont="1" applyFill="1" applyAlignment="1" applyProtection="1">
      <alignment vertical="center"/>
    </xf>
    <xf numFmtId="0" fontId="63" fillId="0" borderId="0" xfId="0" applyFont="1" applyFill="1" applyBorder="1" applyAlignment="1" applyProtection="1">
      <alignment vertical="center"/>
    </xf>
    <xf numFmtId="0" fontId="63" fillId="0" borderId="0" xfId="0" applyFont="1" applyFill="1" applyAlignment="1" applyProtection="1">
      <alignment vertical="center"/>
    </xf>
    <xf numFmtId="0" fontId="65" fillId="3" borderId="0" xfId="0" applyFont="1" applyFill="1" applyAlignment="1" applyProtection="1">
      <alignment vertical="center"/>
    </xf>
    <xf numFmtId="0" fontId="63" fillId="0" borderId="3" xfId="0" applyFont="1" applyFill="1" applyBorder="1" applyAlignment="1" applyProtection="1">
      <alignment horizontal="left" vertical="center" wrapText="1"/>
    </xf>
    <xf numFmtId="0" fontId="72" fillId="0" borderId="0" xfId="0" applyFont="1" applyBorder="1" applyAlignment="1" applyProtection="1">
      <alignment vertical="center"/>
    </xf>
    <xf numFmtId="0" fontId="65" fillId="3" borderId="0" xfId="0" applyFont="1" applyFill="1" applyBorder="1" applyAlignment="1" applyProtection="1">
      <alignment vertical="center"/>
    </xf>
    <xf numFmtId="0" fontId="65" fillId="0" borderId="0" xfId="0" applyFont="1" applyFill="1" applyBorder="1" applyAlignment="1" applyProtection="1">
      <alignment vertical="center"/>
    </xf>
    <xf numFmtId="0" fontId="74" fillId="0" borderId="0" xfId="0" applyFont="1" applyBorder="1" applyAlignment="1" applyProtection="1">
      <alignment vertical="center"/>
    </xf>
    <xf numFmtId="0" fontId="63" fillId="3" borderId="0" xfId="7" applyFont="1" applyFill="1" applyBorder="1" applyAlignment="1" applyProtection="1">
      <alignment vertical="center"/>
    </xf>
    <xf numFmtId="0" fontId="89" fillId="0" borderId="0" xfId="0" applyFont="1"/>
    <xf numFmtId="0" fontId="89" fillId="0" borderId="0" xfId="0" applyFont="1" applyAlignment="1">
      <alignment wrapText="1"/>
    </xf>
    <xf numFmtId="0" fontId="89" fillId="0" borderId="0" xfId="0" applyFont="1" applyAlignment="1">
      <alignment horizontal="left" vertical="center"/>
    </xf>
    <xf numFmtId="0" fontId="90" fillId="0" borderId="0" xfId="0" applyFont="1" applyBorder="1" applyAlignment="1">
      <alignment vertical="center" wrapText="1"/>
    </xf>
    <xf numFmtId="0" fontId="91" fillId="0" borderId="0" xfId="0" applyFont="1" applyBorder="1" applyAlignment="1">
      <alignment vertical="center" wrapText="1"/>
    </xf>
    <xf numFmtId="0" fontId="90" fillId="0" borderId="0" xfId="0" applyFont="1" applyFill="1" applyBorder="1" applyAlignment="1">
      <alignment vertical="center"/>
    </xf>
    <xf numFmtId="0" fontId="90" fillId="0" borderId="0" xfId="0" applyFont="1" applyFill="1" applyBorder="1" applyAlignment="1">
      <alignment vertical="center" wrapText="1"/>
    </xf>
    <xf numFmtId="0" fontId="93" fillId="0" borderId="0" xfId="0" applyFont="1" applyAlignment="1">
      <alignment wrapText="1"/>
    </xf>
    <xf numFmtId="0" fontId="89" fillId="0" borderId="0" xfId="0" applyFont="1" applyBorder="1" applyAlignment="1">
      <alignment horizontal="left" vertical="center"/>
    </xf>
    <xf numFmtId="0" fontId="93" fillId="0" borderId="0" xfId="0" applyFont="1" applyFill="1" applyBorder="1" applyAlignment="1">
      <alignment wrapText="1"/>
    </xf>
    <xf numFmtId="0" fontId="90" fillId="0" borderId="0" xfId="0" applyFont="1" applyBorder="1" applyAlignment="1" applyProtection="1">
      <alignment vertical="center" wrapText="1"/>
      <protection locked="0"/>
    </xf>
    <xf numFmtId="0" fontId="89" fillId="0" borderId="0" xfId="0" applyFont="1" applyAlignment="1">
      <alignment horizontal="center" vertical="center"/>
    </xf>
    <xf numFmtId="0" fontId="97" fillId="0" borderId="0" xfId="0" applyFont="1" applyBorder="1" applyAlignment="1">
      <alignment horizontal="center" vertical="center"/>
    </xf>
    <xf numFmtId="0" fontId="89" fillId="0" borderId="0" xfId="0" applyFont="1" applyAlignment="1">
      <alignment vertical="center"/>
    </xf>
    <xf numFmtId="0" fontId="90" fillId="0" borderId="0" xfId="0" applyFont="1" applyBorder="1" applyAlignment="1">
      <alignment horizontal="left" vertical="center" wrapText="1"/>
    </xf>
    <xf numFmtId="0" fontId="89"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89" fillId="0" borderId="0" xfId="0" applyFont="1" applyAlignment="1">
      <alignment vertical="center" wrapText="1"/>
    </xf>
    <xf numFmtId="164" fontId="77" fillId="0" borderId="7" xfId="0" applyNumberFormat="1" applyFont="1" applyBorder="1" applyAlignment="1" applyProtection="1">
      <alignment horizontal="center" vertical="center" wrapText="1"/>
      <protection locked="0"/>
    </xf>
    <xf numFmtId="164" fontId="77" fillId="0" borderId="8" xfId="0" applyNumberFormat="1" applyFont="1" applyFill="1" applyBorder="1" applyAlignment="1" applyProtection="1">
      <alignment horizontal="center" vertical="center"/>
    </xf>
    <xf numFmtId="164" fontId="77" fillId="0" borderId="7" xfId="0" applyNumberFormat="1" applyFont="1" applyFill="1" applyBorder="1" applyAlignment="1" applyProtection="1">
      <alignment horizontal="center" vertical="center"/>
    </xf>
    <xf numFmtId="164" fontId="46" fillId="0" borderId="0" xfId="0" applyNumberFormat="1" applyFont="1" applyFill="1" applyBorder="1" applyAlignment="1" applyProtection="1">
      <alignment vertical="center"/>
    </xf>
    <xf numFmtId="164" fontId="46" fillId="0" borderId="0" xfId="0" applyNumberFormat="1" applyFont="1" applyFill="1" applyAlignment="1" applyProtection="1">
      <alignment vertical="center"/>
    </xf>
    <xf numFmtId="164" fontId="47" fillId="0" borderId="0" xfId="0" applyNumberFormat="1" applyFont="1" applyFill="1" applyBorder="1" applyAlignment="1" applyProtection="1">
      <alignment vertical="center"/>
    </xf>
    <xf numFmtId="164" fontId="46" fillId="0" borderId="0" xfId="0" applyNumberFormat="1" applyFont="1" applyProtection="1"/>
    <xf numFmtId="164" fontId="77" fillId="0" borderId="19" xfId="0" applyNumberFormat="1" applyFont="1" applyFill="1" applyBorder="1" applyAlignment="1" applyProtection="1">
      <alignment horizontal="center" vertical="center"/>
    </xf>
    <xf numFmtId="164" fontId="46" fillId="2" borderId="25" xfId="0" applyNumberFormat="1" applyFont="1" applyFill="1" applyBorder="1" applyAlignment="1" applyProtection="1">
      <alignment vertical="center"/>
    </xf>
    <xf numFmtId="166" fontId="47" fillId="0" borderId="0" xfId="0" applyNumberFormat="1" applyFont="1" applyFill="1" applyBorder="1" applyAlignment="1" applyProtection="1">
      <alignment horizontal="center" vertical="center"/>
    </xf>
    <xf numFmtId="164" fontId="46" fillId="3" borderId="29" xfId="0" applyNumberFormat="1" applyFont="1" applyFill="1" applyBorder="1" applyAlignment="1" applyProtection="1">
      <alignment vertical="center"/>
    </xf>
    <xf numFmtId="164" fontId="46" fillId="3" borderId="25" xfId="0" applyNumberFormat="1" applyFont="1" applyFill="1" applyBorder="1" applyAlignment="1" applyProtection="1">
      <alignment vertical="center"/>
    </xf>
    <xf numFmtId="164" fontId="56" fillId="3" borderId="25" xfId="0" applyNumberFormat="1" applyFont="1" applyFill="1" applyBorder="1" applyAlignment="1" applyProtection="1">
      <alignment vertical="center"/>
    </xf>
    <xf numFmtId="164" fontId="46" fillId="2" borderId="31" xfId="0" applyNumberFormat="1" applyFont="1" applyFill="1" applyBorder="1" applyAlignment="1" applyProtection="1">
      <alignment vertical="center"/>
    </xf>
    <xf numFmtId="164" fontId="46" fillId="0" borderId="6" xfId="0" applyNumberFormat="1" applyFont="1" applyBorder="1" applyAlignment="1" applyProtection="1">
      <alignment vertical="center"/>
    </xf>
    <xf numFmtId="0" fontId="46" fillId="16" borderId="18" xfId="0" applyFont="1" applyFill="1" applyBorder="1" applyAlignment="1" applyProtection="1">
      <alignment vertical="center"/>
      <protection locked="0"/>
    </xf>
    <xf numFmtId="164" fontId="46" fillId="3" borderId="47" xfId="0" applyNumberFormat="1" applyFont="1" applyFill="1" applyBorder="1" applyAlignment="1" applyProtection="1">
      <alignment vertical="center"/>
    </xf>
    <xf numFmtId="164" fontId="46" fillId="3" borderId="48" xfId="0" applyNumberFormat="1" applyFont="1" applyFill="1" applyBorder="1" applyAlignment="1" applyProtection="1">
      <alignment vertical="center"/>
    </xf>
    <xf numFmtId="164" fontId="46" fillId="3" borderId="49" xfId="0" applyNumberFormat="1" applyFont="1" applyFill="1" applyBorder="1" applyAlignment="1" applyProtection="1">
      <alignment vertical="center"/>
    </xf>
    <xf numFmtId="164" fontId="46" fillId="3" borderId="50" xfId="0" applyNumberFormat="1" applyFont="1" applyFill="1" applyBorder="1" applyAlignment="1" applyProtection="1">
      <alignment vertical="center"/>
    </xf>
    <xf numFmtId="164" fontId="56" fillId="3" borderId="51" xfId="0" applyNumberFormat="1" applyFont="1" applyFill="1" applyBorder="1" applyAlignment="1" applyProtection="1">
      <alignment vertical="center"/>
    </xf>
    <xf numFmtId="0" fontId="46" fillId="16" borderId="11" xfId="0" applyFont="1" applyFill="1" applyBorder="1" applyAlignment="1" applyProtection="1">
      <alignment vertical="center"/>
      <protection locked="0"/>
    </xf>
    <xf numFmtId="0" fontId="46" fillId="16" borderId="11" xfId="0" applyFont="1" applyFill="1" applyBorder="1" applyAlignment="1" applyProtection="1">
      <alignment vertical="center" wrapText="1"/>
      <protection locked="0"/>
    </xf>
    <xf numFmtId="0" fontId="46" fillId="16" borderId="40" xfId="0" applyFont="1" applyFill="1" applyBorder="1" applyAlignment="1" applyProtection="1">
      <alignment vertical="center"/>
      <protection locked="0"/>
    </xf>
    <xf numFmtId="0" fontId="46" fillId="16" borderId="17" xfId="0" applyFont="1" applyFill="1" applyBorder="1" applyAlignment="1" applyProtection="1">
      <alignment vertical="center"/>
      <protection locked="0"/>
    </xf>
    <xf numFmtId="0" fontId="46" fillId="16" borderId="5" xfId="0" applyFont="1" applyFill="1" applyBorder="1" applyAlignment="1" applyProtection="1">
      <alignment vertical="center" wrapText="1"/>
      <protection locked="0"/>
    </xf>
    <xf numFmtId="0" fontId="46" fillId="16" borderId="17" xfId="0" applyFont="1" applyFill="1" applyBorder="1" applyAlignment="1" applyProtection="1">
      <alignment vertical="center" wrapText="1"/>
      <protection locked="0"/>
    </xf>
    <xf numFmtId="0" fontId="46" fillId="16" borderId="46" xfId="0" applyFont="1" applyFill="1" applyBorder="1" applyAlignment="1" applyProtection="1">
      <alignment vertical="center"/>
      <protection locked="0"/>
    </xf>
    <xf numFmtId="0" fontId="46" fillId="16" borderId="4" xfId="0" applyFont="1" applyFill="1" applyBorder="1" applyAlignment="1" applyProtection="1">
      <alignment vertical="center" wrapText="1"/>
      <protection locked="0"/>
    </xf>
    <xf numFmtId="0" fontId="46" fillId="16" borderId="15" xfId="0" applyFont="1" applyFill="1" applyBorder="1" applyAlignment="1" applyProtection="1">
      <alignment vertical="center" wrapText="1"/>
      <protection locked="0"/>
    </xf>
    <xf numFmtId="0" fontId="46" fillId="16" borderId="18" xfId="0" applyFont="1" applyFill="1" applyBorder="1" applyAlignment="1" applyProtection="1">
      <alignment horizontal="left" vertical="center"/>
      <protection locked="0"/>
    </xf>
    <xf numFmtId="0" fontId="56" fillId="0" borderId="0" xfId="0" applyFont="1" applyFill="1" applyBorder="1" applyAlignment="1" applyProtection="1">
      <alignment vertical="center"/>
      <protection locked="0"/>
    </xf>
    <xf numFmtId="9" fontId="46" fillId="0" borderId="7" xfId="12" applyFont="1" applyBorder="1" applyAlignment="1" applyProtection="1">
      <alignment vertical="center"/>
    </xf>
    <xf numFmtId="0" fontId="56" fillId="0" borderId="7" xfId="0" applyFont="1" applyBorder="1" applyAlignment="1" applyProtection="1">
      <alignment vertical="center"/>
    </xf>
    <xf numFmtId="0" fontId="56" fillId="3" borderId="0" xfId="0" applyFont="1" applyFill="1" applyBorder="1" applyAlignment="1" applyProtection="1">
      <alignment vertical="center"/>
      <protection locked="0"/>
    </xf>
    <xf numFmtId="0" fontId="46" fillId="0" borderId="0" xfId="0" applyFont="1" applyFill="1" applyBorder="1" applyAlignment="1" applyProtection="1">
      <alignment horizontal="left" vertical="center" wrapText="1"/>
    </xf>
    <xf numFmtId="9" fontId="63" fillId="0" borderId="3" xfId="0" applyNumberFormat="1" applyFont="1" applyBorder="1" applyAlignment="1" applyProtection="1">
      <alignment vertical="center"/>
    </xf>
    <xf numFmtId="0" fontId="98" fillId="0" borderId="8" xfId="0" applyFont="1" applyBorder="1" applyAlignment="1" applyProtection="1">
      <alignment horizontal="left" vertical="center"/>
    </xf>
    <xf numFmtId="0" fontId="74" fillId="0" borderId="3" xfId="0" applyFont="1" applyBorder="1" applyAlignment="1" applyProtection="1">
      <alignment horizontal="left" vertical="center"/>
    </xf>
    <xf numFmtId="164" fontId="63" fillId="0" borderId="3" xfId="0" applyNumberFormat="1" applyFont="1" applyFill="1" applyBorder="1" applyAlignment="1" applyProtection="1">
      <alignment vertical="center"/>
    </xf>
    <xf numFmtId="0" fontId="63" fillId="0" borderId="8" xfId="0" applyFont="1" applyBorder="1" applyAlignment="1" applyProtection="1">
      <alignment horizontal="left" vertical="center" wrapText="1"/>
    </xf>
    <xf numFmtId="0" fontId="98" fillId="0" borderId="7" xfId="0" applyFont="1" applyBorder="1" applyAlignment="1" applyProtection="1">
      <alignment horizontal="left" vertical="center"/>
    </xf>
    <xf numFmtId="0" fontId="63" fillId="0" borderId="14" xfId="0" applyFont="1" applyBorder="1" applyAlignment="1" applyProtection="1">
      <alignment vertical="center" wrapText="1"/>
    </xf>
    <xf numFmtId="0" fontId="63" fillId="0" borderId="3" xfId="0" applyFont="1" applyBorder="1" applyAlignment="1" applyProtection="1">
      <alignment vertical="center" wrapText="1"/>
    </xf>
    <xf numFmtId="170" fontId="65" fillId="0" borderId="1" xfId="0" applyNumberFormat="1" applyFont="1" applyBorder="1"/>
    <xf numFmtId="0" fontId="65" fillId="0" borderId="0" xfId="0" applyFont="1" applyBorder="1" applyAlignment="1">
      <alignment vertical="center" wrapText="1"/>
    </xf>
    <xf numFmtId="0" fontId="65" fillId="0" borderId="0" xfId="0" applyFont="1" applyBorder="1" applyAlignment="1">
      <alignment horizontal="left" vertical="center" wrapText="1"/>
    </xf>
    <xf numFmtId="0" fontId="71" fillId="0" borderId="0" xfId="0" applyFont="1" applyFill="1" applyBorder="1" applyAlignment="1">
      <alignment horizontal="left" vertical="center"/>
    </xf>
    <xf numFmtId="0" fontId="65" fillId="0" borderId="0" xfId="0" applyFont="1" applyFill="1" applyBorder="1" applyAlignment="1">
      <alignment horizontal="center" vertical="center"/>
    </xf>
    <xf numFmtId="4" fontId="63" fillId="0" borderId="0" xfId="0" applyNumberFormat="1" applyFont="1" applyAlignment="1">
      <alignment horizontal="center" vertical="center"/>
    </xf>
    <xf numFmtId="165" fontId="63" fillId="0" borderId="7" xfId="0" applyNumberFormat="1" applyFont="1" applyFill="1" applyBorder="1" applyAlignment="1" applyProtection="1">
      <alignment vertical="center"/>
    </xf>
    <xf numFmtId="170" fontId="63" fillId="4" borderId="8" xfId="0" applyNumberFormat="1" applyFont="1" applyFill="1" applyBorder="1" applyAlignment="1" applyProtection="1">
      <alignment vertical="center"/>
    </xf>
    <xf numFmtId="4" fontId="63" fillId="4" borderId="8" xfId="0" applyNumberFormat="1" applyFont="1" applyFill="1" applyBorder="1" applyAlignment="1" applyProtection="1">
      <alignment vertical="center"/>
    </xf>
    <xf numFmtId="4" fontId="65" fillId="4" borderId="8" xfId="0" applyNumberFormat="1" applyFont="1" applyFill="1" applyBorder="1" applyAlignment="1" applyProtection="1">
      <alignment vertical="center"/>
    </xf>
    <xf numFmtId="165" fontId="63" fillId="0" borderId="3" xfId="0" applyNumberFormat="1" applyFont="1" applyFill="1" applyBorder="1" applyAlignment="1" applyProtection="1">
      <alignment vertical="center"/>
    </xf>
    <xf numFmtId="170" fontId="63" fillId="4" borderId="7" xfId="0" applyNumberFormat="1" applyFont="1" applyFill="1" applyBorder="1" applyAlignment="1" applyProtection="1">
      <alignment vertical="center"/>
    </xf>
    <xf numFmtId="4" fontId="63" fillId="4" borderId="7" xfId="0" applyNumberFormat="1" applyFont="1" applyFill="1" applyBorder="1" applyAlignment="1" applyProtection="1">
      <alignment vertical="center"/>
    </xf>
    <xf numFmtId="4" fontId="65" fillId="4" borderId="7" xfId="0" applyNumberFormat="1" applyFont="1" applyFill="1" applyBorder="1" applyAlignment="1" applyProtection="1">
      <alignment vertical="center"/>
    </xf>
    <xf numFmtId="0" fontId="63" fillId="0" borderId="3" xfId="0" applyFont="1" applyBorder="1" applyAlignment="1" applyProtection="1">
      <alignment vertical="center"/>
    </xf>
    <xf numFmtId="0" fontId="63" fillId="0" borderId="3" xfId="0" applyFont="1" applyBorder="1" applyAlignment="1" applyProtection="1">
      <alignment horizontal="left" vertical="center"/>
    </xf>
    <xf numFmtId="0" fontId="63" fillId="0" borderId="3" xfId="0" applyFont="1" applyFill="1" applyBorder="1" applyAlignment="1" applyProtection="1">
      <alignment vertical="center"/>
    </xf>
    <xf numFmtId="0" fontId="63" fillId="0" borderId="3" xfId="0" applyFont="1" applyFill="1" applyBorder="1" applyAlignment="1" applyProtection="1">
      <alignment vertical="center" wrapText="1"/>
    </xf>
    <xf numFmtId="4" fontId="65" fillId="2" borderId="25" xfId="0" applyNumberFormat="1" applyFont="1" applyFill="1" applyBorder="1" applyAlignment="1" applyProtection="1">
      <alignment vertical="center"/>
    </xf>
    <xf numFmtId="0" fontId="99" fillId="0" borderId="0" xfId="0" applyFont="1" applyAlignment="1">
      <alignment vertical="center"/>
    </xf>
    <xf numFmtId="0" fontId="65" fillId="3" borderId="0" xfId="7" applyFont="1" applyFill="1" applyAlignment="1">
      <alignment vertical="center"/>
    </xf>
    <xf numFmtId="0" fontId="65" fillId="0" borderId="0" xfId="0" applyFont="1" applyAlignment="1" applyProtection="1">
      <alignment vertical="center"/>
    </xf>
    <xf numFmtId="170" fontId="65" fillId="12" borderId="0" xfId="0" applyNumberFormat="1" applyFont="1" applyFill="1" applyBorder="1" applyAlignment="1" applyProtection="1">
      <alignment vertical="center"/>
    </xf>
    <xf numFmtId="4" fontId="65" fillId="12" borderId="0" xfId="0" applyNumberFormat="1" applyFont="1" applyFill="1" applyBorder="1" applyAlignment="1" applyProtection="1">
      <alignment vertical="center"/>
      <protection locked="0"/>
    </xf>
    <xf numFmtId="170" fontId="65" fillId="12" borderId="0" xfId="0" applyNumberFormat="1" applyFont="1" applyFill="1" applyBorder="1" applyAlignment="1" applyProtection="1">
      <alignment vertical="center"/>
      <protection locked="0"/>
    </xf>
    <xf numFmtId="4" fontId="65" fillId="12" borderId="0" xfId="0" applyNumberFormat="1" applyFont="1" applyFill="1" applyBorder="1" applyAlignment="1" applyProtection="1">
      <alignment vertical="center"/>
    </xf>
    <xf numFmtId="164" fontId="65" fillId="12" borderId="0" xfId="0" applyNumberFormat="1" applyFont="1" applyFill="1" applyBorder="1" applyAlignment="1" applyProtection="1">
      <alignment vertical="center"/>
    </xf>
    <xf numFmtId="0" fontId="64" fillId="0" borderId="0" xfId="0" applyFont="1" applyBorder="1" applyAlignment="1">
      <alignment horizontal="left" vertical="center" wrapText="1"/>
    </xf>
    <xf numFmtId="0" fontId="68" fillId="0" borderId="8" xfId="0" applyFont="1" applyBorder="1" applyAlignment="1" applyProtection="1">
      <alignment horizontal="left" vertical="center"/>
    </xf>
    <xf numFmtId="170" fontId="63" fillId="2" borderId="25" xfId="0" applyNumberFormat="1" applyFont="1" applyFill="1" applyBorder="1" applyAlignment="1" applyProtection="1">
      <alignment vertical="center"/>
    </xf>
    <xf numFmtId="4" fontId="63" fillId="2" borderId="25" xfId="0" applyNumberFormat="1" applyFont="1" applyFill="1" applyBorder="1" applyAlignment="1" applyProtection="1">
      <alignment vertical="center"/>
    </xf>
    <xf numFmtId="165" fontId="63" fillId="0" borderId="14" xfId="0" applyNumberFormat="1" applyFont="1" applyFill="1" applyBorder="1" applyAlignment="1" applyProtection="1">
      <alignment vertical="center"/>
    </xf>
    <xf numFmtId="170" fontId="63" fillId="4" borderId="19" xfId="0" applyNumberFormat="1" applyFont="1" applyFill="1" applyBorder="1" applyAlignment="1" applyProtection="1">
      <alignment vertical="center"/>
    </xf>
    <xf numFmtId="4" fontId="63" fillId="4" borderId="10" xfId="0" applyNumberFormat="1" applyFont="1" applyFill="1" applyBorder="1" applyAlignment="1" applyProtection="1">
      <alignment vertical="center"/>
    </xf>
    <xf numFmtId="170" fontId="63" fillId="4" borderId="10" xfId="0" applyNumberFormat="1" applyFont="1" applyFill="1" applyBorder="1" applyAlignment="1" applyProtection="1">
      <alignment vertical="center"/>
    </xf>
    <xf numFmtId="4" fontId="65" fillId="4" borderId="19" xfId="0" applyNumberFormat="1" applyFont="1" applyFill="1" applyBorder="1" applyAlignment="1" applyProtection="1">
      <alignment vertical="center"/>
    </xf>
    <xf numFmtId="0" fontId="68" fillId="0" borderId="3" xfId="0" applyFont="1" applyBorder="1" applyAlignment="1" applyProtection="1">
      <alignment horizontal="left" vertical="center"/>
    </xf>
    <xf numFmtId="0" fontId="63" fillId="0" borderId="0" xfId="0" applyFont="1" applyFill="1" applyAlignment="1" applyProtection="1">
      <alignment vertical="center" wrapText="1"/>
      <protection locked="0"/>
    </xf>
    <xf numFmtId="4" fontId="67" fillId="0" borderId="8" xfId="0" applyNumberFormat="1" applyFont="1" applyFill="1" applyBorder="1" applyAlignment="1" applyProtection="1">
      <alignment horizontal="center" vertical="center" wrapText="1"/>
    </xf>
    <xf numFmtId="170" fontId="63" fillId="2" borderId="19" xfId="0" applyNumberFormat="1" applyFont="1" applyFill="1" applyBorder="1" applyAlignment="1" applyProtection="1">
      <alignment vertical="center"/>
    </xf>
    <xf numFmtId="4" fontId="63" fillId="2" borderId="19" xfId="0" applyNumberFormat="1" applyFont="1" applyFill="1" applyBorder="1" applyAlignment="1" applyProtection="1">
      <alignment vertical="center"/>
    </xf>
    <xf numFmtId="4" fontId="65" fillId="2" borderId="19" xfId="0" applyNumberFormat="1" applyFont="1" applyFill="1" applyBorder="1" applyAlignment="1" applyProtection="1">
      <alignment vertical="center"/>
    </xf>
    <xf numFmtId="170" fontId="63" fillId="3" borderId="25" xfId="0" applyNumberFormat="1" applyFont="1" applyFill="1" applyBorder="1" applyAlignment="1" applyProtection="1">
      <alignment vertical="center"/>
    </xf>
    <xf numFmtId="4" fontId="63" fillId="3" borderId="25" xfId="0" applyNumberFormat="1" applyFont="1" applyFill="1" applyBorder="1" applyAlignment="1" applyProtection="1">
      <alignment vertical="center"/>
    </xf>
    <xf numFmtId="4" fontId="65" fillId="3" borderId="25" xfId="0" applyNumberFormat="1" applyFont="1" applyFill="1" applyBorder="1" applyAlignment="1" applyProtection="1">
      <alignment vertical="center"/>
    </xf>
    <xf numFmtId="170" fontId="65" fillId="3" borderId="25" xfId="0" applyNumberFormat="1" applyFont="1" applyFill="1" applyBorder="1" applyAlignment="1" applyProtection="1">
      <alignment vertical="center"/>
    </xf>
    <xf numFmtId="170" fontId="65" fillId="3" borderId="31" xfId="0" applyNumberFormat="1" applyFont="1" applyFill="1" applyBorder="1" applyAlignment="1" applyProtection="1">
      <alignment vertical="center"/>
    </xf>
    <xf numFmtId="170" fontId="65" fillId="3" borderId="47" xfId="0" applyNumberFormat="1" applyFont="1" applyFill="1" applyBorder="1" applyAlignment="1" applyProtection="1">
      <alignment vertical="center"/>
    </xf>
    <xf numFmtId="4" fontId="65" fillId="3" borderId="29" xfId="0" applyNumberFormat="1" applyFont="1" applyFill="1" applyBorder="1" applyAlignment="1" applyProtection="1">
      <alignment vertical="center"/>
    </xf>
    <xf numFmtId="0" fontId="49" fillId="0" borderId="7" xfId="0" applyFont="1" applyBorder="1" applyAlignment="1" applyProtection="1">
      <alignment horizontal="left" vertical="center" wrapText="1"/>
      <protection locked="0"/>
    </xf>
    <xf numFmtId="0" fontId="49" fillId="0" borderId="8" xfId="0" applyFont="1" applyBorder="1" applyAlignment="1" applyProtection="1">
      <alignment horizontal="left" vertical="center" wrapText="1"/>
      <protection locked="0"/>
    </xf>
    <xf numFmtId="164" fontId="49" fillId="4" borderId="7" xfId="0" applyNumberFormat="1" applyFont="1" applyFill="1" applyBorder="1" applyAlignment="1" applyProtection="1">
      <alignment vertical="center"/>
    </xf>
    <xf numFmtId="164" fontId="64" fillId="11" borderId="8" xfId="0" applyNumberFormat="1" applyFont="1" applyFill="1" applyBorder="1" applyAlignment="1" applyProtection="1">
      <alignment vertical="center"/>
    </xf>
    <xf numFmtId="164" fontId="64" fillId="11" borderId="7" xfId="0" applyNumberFormat="1" applyFont="1" applyFill="1" applyBorder="1" applyAlignment="1" applyProtection="1">
      <alignment vertical="center"/>
    </xf>
    <xf numFmtId="0" fontId="68" fillId="0" borderId="8" xfId="0" applyFont="1" applyBorder="1" applyAlignment="1">
      <alignment horizontal="left" vertical="center"/>
    </xf>
    <xf numFmtId="164" fontId="49" fillId="2" borderId="25" xfId="0" applyNumberFormat="1" applyFont="1" applyFill="1" applyBorder="1" applyAlignment="1" applyProtection="1">
      <alignment vertical="center"/>
    </xf>
    <xf numFmtId="164" fontId="64" fillId="2" borderId="25" xfId="0" applyNumberFormat="1" applyFont="1" applyFill="1" applyBorder="1" applyAlignment="1" applyProtection="1">
      <alignment vertical="center"/>
    </xf>
    <xf numFmtId="0" fontId="70" fillId="0" borderId="8" xfId="0" applyFont="1" applyBorder="1" applyAlignment="1" applyProtection="1">
      <alignment horizontal="left" vertical="center"/>
      <protection locked="0"/>
    </xf>
    <xf numFmtId="0" fontId="69" fillId="0" borderId="7" xfId="0" applyFont="1" applyBorder="1" applyAlignment="1" applyProtection="1">
      <alignment horizontal="left" vertical="center"/>
      <protection locked="0"/>
    </xf>
    <xf numFmtId="164" fontId="49" fillId="2" borderId="10" xfId="0" applyNumberFormat="1" applyFont="1" applyFill="1" applyBorder="1" applyAlignment="1" applyProtection="1">
      <alignment vertical="center"/>
    </xf>
    <xf numFmtId="164" fontId="64" fillId="2" borderId="10" xfId="0" applyNumberFormat="1" applyFont="1" applyFill="1" applyBorder="1" applyAlignment="1" applyProtection="1">
      <alignment vertical="center"/>
    </xf>
    <xf numFmtId="164" fontId="49" fillId="3" borderId="25" xfId="0" applyNumberFormat="1" applyFont="1" applyFill="1" applyBorder="1" applyAlignment="1" applyProtection="1">
      <alignment vertical="center"/>
    </xf>
    <xf numFmtId="0" fontId="49" fillId="0" borderId="7" xfId="0" applyFont="1" applyBorder="1" applyAlignment="1" applyProtection="1">
      <alignment vertical="center"/>
      <protection locked="0"/>
    </xf>
    <xf numFmtId="164" fontId="49" fillId="6" borderId="10" xfId="0" applyNumberFormat="1" applyFont="1" applyFill="1" applyBorder="1" applyAlignment="1" applyProtection="1">
      <alignment vertical="center"/>
    </xf>
    <xf numFmtId="164" fontId="64" fillId="6" borderId="10" xfId="0" applyNumberFormat="1" applyFont="1" applyFill="1" applyBorder="1" applyAlignment="1" applyProtection="1">
      <alignment vertical="center"/>
    </xf>
    <xf numFmtId="164" fontId="49" fillId="4" borderId="10" xfId="0" applyNumberFormat="1" applyFont="1" applyFill="1" applyBorder="1" applyAlignment="1" applyProtection="1">
      <alignment vertical="center"/>
    </xf>
    <xf numFmtId="164" fontId="64" fillId="4" borderId="10" xfId="0" applyNumberFormat="1" applyFont="1" applyFill="1" applyBorder="1" applyAlignment="1" applyProtection="1">
      <alignment vertical="center"/>
    </xf>
    <xf numFmtId="164" fontId="49" fillId="11" borderId="10" xfId="0" applyNumberFormat="1" applyFont="1" applyFill="1" applyBorder="1" applyAlignment="1" applyProtection="1">
      <alignment vertical="center"/>
    </xf>
    <xf numFmtId="164" fontId="64" fillId="11" borderId="10" xfId="0" applyNumberFormat="1" applyFont="1" applyFill="1" applyBorder="1" applyAlignment="1" applyProtection="1">
      <alignment vertical="center"/>
    </xf>
    <xf numFmtId="0" fontId="49" fillId="0" borderId="7" xfId="0" applyFont="1" applyFill="1" applyBorder="1" applyAlignment="1" applyProtection="1">
      <alignment vertical="center" wrapText="1"/>
      <protection locked="0"/>
    </xf>
    <xf numFmtId="164" fontId="49" fillId="0" borderId="7" xfId="0" applyNumberFormat="1" applyFont="1" applyFill="1" applyBorder="1" applyAlignment="1" applyProtection="1">
      <alignment vertical="center"/>
      <protection locked="0"/>
    </xf>
    <xf numFmtId="164" fontId="64" fillId="3" borderId="47" xfId="0" applyNumberFormat="1" applyFont="1" applyFill="1" applyBorder="1" applyAlignment="1" applyProtection="1">
      <alignment vertical="center"/>
    </xf>
    <xf numFmtId="164" fontId="49" fillId="3" borderId="31" xfId="0" applyNumberFormat="1" applyFont="1" applyFill="1" applyBorder="1" applyAlignment="1" applyProtection="1">
      <alignment vertical="center"/>
    </xf>
    <xf numFmtId="164" fontId="49" fillId="3" borderId="29" xfId="0" applyNumberFormat="1" applyFont="1" applyFill="1" applyBorder="1" applyAlignment="1" applyProtection="1">
      <alignment vertical="center"/>
    </xf>
    <xf numFmtId="0" fontId="65" fillId="3" borderId="0" xfId="0" applyFont="1" applyFill="1" applyBorder="1" applyAlignment="1" applyProtection="1">
      <alignment vertical="center"/>
      <protection locked="0"/>
    </xf>
    <xf numFmtId="0" fontId="63" fillId="0" borderId="3" xfId="0" applyFont="1" applyFill="1" applyBorder="1" applyAlignment="1">
      <alignment horizontal="left" vertical="center"/>
    </xf>
    <xf numFmtId="164" fontId="49" fillId="6" borderId="19" xfId="0" applyNumberFormat="1" applyFont="1" applyFill="1" applyBorder="1" applyAlignment="1" applyProtection="1">
      <alignment vertical="center"/>
    </xf>
    <xf numFmtId="164" fontId="49" fillId="0" borderId="19" xfId="0" applyNumberFormat="1" applyFont="1" applyFill="1" applyBorder="1" applyAlignment="1" applyProtection="1">
      <alignment vertical="center"/>
    </xf>
    <xf numFmtId="164" fontId="64" fillId="5" borderId="47" xfId="0" applyNumberFormat="1" applyFont="1" applyFill="1" applyBorder="1" applyAlignment="1" applyProtection="1">
      <alignment vertical="center"/>
    </xf>
    <xf numFmtId="164" fontId="64" fillId="5" borderId="1" xfId="0" applyNumberFormat="1" applyFont="1" applyFill="1" applyBorder="1" applyAlignment="1" applyProtection="1">
      <alignment vertical="center"/>
    </xf>
    <xf numFmtId="164" fontId="64" fillId="5" borderId="25" xfId="0" applyNumberFormat="1" applyFont="1" applyFill="1" applyBorder="1" applyAlignment="1" applyProtection="1">
      <alignment vertical="center"/>
    </xf>
    <xf numFmtId="0" fontId="17" fillId="0" borderId="3" xfId="5" applyFont="1" applyBorder="1" applyAlignment="1">
      <alignment horizontal="center" vertical="center"/>
    </xf>
    <xf numFmtId="168" fontId="3" fillId="12" borderId="3" xfId="18" applyNumberFormat="1" applyFont="1" applyFill="1" applyBorder="1"/>
    <xf numFmtId="0" fontId="16" fillId="0" borderId="22" xfId="5" applyFont="1" applyBorder="1" applyAlignment="1">
      <alignment horizontal="center" vertical="center"/>
    </xf>
    <xf numFmtId="0" fontId="17" fillId="0" borderId="22" xfId="5" applyFont="1" applyBorder="1"/>
    <xf numFmtId="0" fontId="17" fillId="0" borderId="22" xfId="5" applyFont="1" applyFill="1" applyBorder="1"/>
    <xf numFmtId="168" fontId="3" fillId="12" borderId="22" xfId="18" applyNumberFormat="1" applyFont="1" applyFill="1" applyBorder="1"/>
    <xf numFmtId="0" fontId="17" fillId="12" borderId="22" xfId="17" applyFont="1" applyFill="1" applyBorder="1" applyAlignment="1">
      <alignment horizontal="left"/>
    </xf>
    <xf numFmtId="0" fontId="17" fillId="0" borderId="22" xfId="5" applyFont="1" applyBorder="1" applyAlignment="1">
      <alignment horizontal="left"/>
    </xf>
    <xf numFmtId="0" fontId="17" fillId="0" borderId="24" xfId="5" applyFont="1" applyBorder="1" applyAlignment="1">
      <alignment horizontal="left"/>
    </xf>
    <xf numFmtId="0" fontId="41" fillId="0" borderId="40" xfId="0" applyFont="1" applyBorder="1" applyAlignment="1" applyProtection="1">
      <alignment horizontal="left" vertical="center"/>
      <protection locked="0"/>
    </xf>
    <xf numFmtId="0" fontId="41" fillId="0" borderId="7" xfId="0" applyFont="1" applyBorder="1" applyAlignment="1" applyProtection="1">
      <alignment horizontal="left" vertical="center"/>
      <protection locked="0"/>
    </xf>
    <xf numFmtId="0" fontId="42" fillId="0" borderId="7" xfId="0" applyFont="1" applyBorder="1" applyAlignment="1" applyProtection="1">
      <alignment horizontal="left" vertical="center"/>
      <protection locked="0"/>
    </xf>
    <xf numFmtId="0" fontId="42" fillId="0" borderId="7" xfId="0" applyFont="1" applyBorder="1" applyAlignment="1">
      <alignment horizontal="left" vertical="center"/>
    </xf>
    <xf numFmtId="164" fontId="22" fillId="4" borderId="7" xfId="0" applyNumberFormat="1" applyFont="1" applyFill="1" applyBorder="1" applyAlignment="1" applyProtection="1">
      <alignment vertical="center"/>
    </xf>
    <xf numFmtId="164" fontId="23" fillId="4" borderId="7" xfId="0" applyNumberFormat="1" applyFont="1" applyFill="1" applyBorder="1" applyAlignment="1" applyProtection="1">
      <alignment vertical="center"/>
    </xf>
    <xf numFmtId="164" fontId="23" fillId="4" borderId="8" xfId="0" applyNumberFormat="1" applyFont="1" applyFill="1" applyBorder="1" applyAlignment="1" applyProtection="1">
      <alignment vertical="center"/>
    </xf>
    <xf numFmtId="166" fontId="40" fillId="0" borderId="7" xfId="0" applyNumberFormat="1" applyFont="1" applyFill="1" applyBorder="1" applyAlignment="1" applyProtection="1">
      <alignment horizontal="center" vertical="center"/>
    </xf>
    <xf numFmtId="166" fontId="40" fillId="0" borderId="8" xfId="0" applyNumberFormat="1" applyFont="1" applyFill="1" applyBorder="1" applyAlignment="1" applyProtection="1">
      <alignment horizontal="center" vertical="center"/>
    </xf>
    <xf numFmtId="164" fontId="23" fillId="4" borderId="10" xfId="0" applyNumberFormat="1" applyFont="1" applyFill="1" applyBorder="1" applyAlignment="1" applyProtection="1">
      <alignment vertical="center"/>
    </xf>
    <xf numFmtId="164" fontId="22" fillId="2" borderId="25" xfId="0" applyNumberFormat="1" applyFont="1" applyFill="1" applyBorder="1" applyAlignment="1" applyProtection="1">
      <alignment vertical="center"/>
    </xf>
    <xf numFmtId="164" fontId="23" fillId="2" borderId="25" xfId="0" applyNumberFormat="1" applyFont="1" applyFill="1" applyBorder="1" applyAlignment="1" applyProtection="1">
      <alignment vertical="center"/>
    </xf>
    <xf numFmtId="164" fontId="22" fillId="2" borderId="19" xfId="0" applyNumberFormat="1" applyFont="1" applyFill="1" applyBorder="1" applyAlignment="1" applyProtection="1">
      <alignment vertical="center"/>
    </xf>
    <xf numFmtId="164" fontId="23" fillId="2" borderId="19" xfId="0" applyNumberFormat="1" applyFont="1" applyFill="1" applyBorder="1" applyAlignment="1" applyProtection="1">
      <alignment vertical="center"/>
    </xf>
    <xf numFmtId="164" fontId="10" fillId="3" borderId="25" xfId="0" applyNumberFormat="1" applyFont="1" applyFill="1" applyBorder="1" applyAlignment="1" applyProtection="1">
      <alignment vertical="center"/>
    </xf>
    <xf numFmtId="0" fontId="48" fillId="0" borderId="0" xfId="0" applyFont="1" applyFill="1" applyBorder="1" applyAlignment="1" applyProtection="1">
      <alignment vertical="center" wrapText="1"/>
      <protection locked="0"/>
    </xf>
    <xf numFmtId="0" fontId="10" fillId="3" borderId="0" xfId="0" applyFont="1" applyFill="1" applyBorder="1" applyAlignment="1" applyProtection="1">
      <alignment vertical="center"/>
      <protection locked="0"/>
    </xf>
    <xf numFmtId="164" fontId="10" fillId="3" borderId="31" xfId="0" applyNumberFormat="1" applyFont="1" applyFill="1" applyBorder="1" applyAlignment="1" applyProtection="1">
      <alignment vertical="center"/>
    </xf>
    <xf numFmtId="164" fontId="22" fillId="4" borderId="19" xfId="0" applyNumberFormat="1" applyFont="1" applyFill="1" applyBorder="1" applyAlignment="1" applyProtection="1">
      <alignment vertical="center"/>
    </xf>
    <xf numFmtId="164" fontId="23" fillId="4" borderId="19" xfId="0" applyNumberFormat="1" applyFont="1" applyFill="1" applyBorder="1" applyAlignment="1" applyProtection="1">
      <alignment vertical="center"/>
    </xf>
    <xf numFmtId="166" fontId="40" fillId="0" borderId="19" xfId="0" applyNumberFormat="1" applyFont="1" applyFill="1" applyBorder="1" applyAlignment="1" applyProtection="1">
      <alignment horizontal="center" vertical="center"/>
    </xf>
    <xf numFmtId="0" fontId="55" fillId="12" borderId="11" xfId="0" applyFont="1" applyFill="1" applyBorder="1" applyAlignment="1"/>
    <xf numFmtId="171" fontId="65" fillId="0" borderId="1" xfId="0" applyNumberFormat="1" applyFont="1" applyBorder="1"/>
    <xf numFmtId="166" fontId="72" fillId="0" borderId="0" xfId="0" applyNumberFormat="1" applyFont="1" applyFill="1" applyAlignment="1">
      <alignment vertical="center"/>
    </xf>
    <xf numFmtId="0" fontId="46" fillId="0" borderId="3" xfId="0" applyFont="1" applyFill="1" applyBorder="1" applyAlignment="1" applyProtection="1">
      <alignment vertical="center"/>
    </xf>
    <xf numFmtId="0" fontId="46" fillId="0" borderId="5" xfId="0" applyFont="1" applyFill="1" applyBorder="1" applyAlignment="1" applyProtection="1">
      <alignment vertical="center"/>
    </xf>
    <xf numFmtId="0" fontId="46" fillId="12" borderId="0" xfId="0" applyFont="1" applyFill="1" applyAlignment="1">
      <alignment horizontal="right"/>
    </xf>
    <xf numFmtId="0" fontId="22" fillId="0" borderId="0" xfId="0" applyFont="1" applyBorder="1" applyAlignment="1" applyProtection="1">
      <alignment horizontal="left" vertical="center" wrapText="1"/>
    </xf>
    <xf numFmtId="0" fontId="24" fillId="0" borderId="0" xfId="0" applyFont="1" applyAlignment="1">
      <alignment vertical="center"/>
    </xf>
    <xf numFmtId="164" fontId="82" fillId="3" borderId="1" xfId="0" applyNumberFormat="1" applyFont="1" applyFill="1" applyBorder="1" applyAlignment="1" applyProtection="1">
      <alignment vertical="center"/>
    </xf>
    <xf numFmtId="0" fontId="10" fillId="0" borderId="0" xfId="0" applyFont="1" applyBorder="1" applyAlignment="1">
      <alignment vertical="center"/>
    </xf>
    <xf numFmtId="166" fontId="13" fillId="0" borderId="0" xfId="0" applyNumberFormat="1" applyFont="1" applyAlignment="1">
      <alignment vertical="center"/>
    </xf>
    <xf numFmtId="0" fontId="10" fillId="0" borderId="7" xfId="0" applyFont="1" applyBorder="1" applyAlignment="1">
      <alignment vertical="center"/>
    </xf>
    <xf numFmtId="0" fontId="76" fillId="0" borderId="0" xfId="0" applyFont="1"/>
    <xf numFmtId="166" fontId="11" fillId="0" borderId="46" xfId="0" applyNumberFormat="1" applyFont="1" applyBorder="1" applyAlignment="1">
      <alignment vertical="center"/>
    </xf>
    <xf numFmtId="166" fontId="11" fillId="0" borderId="5" xfId="0" applyNumberFormat="1" applyFont="1" applyBorder="1" applyAlignment="1">
      <alignment vertical="center"/>
    </xf>
    <xf numFmtId="0" fontId="10" fillId="0" borderId="3" xfId="0" applyFont="1" applyFill="1" applyBorder="1"/>
    <xf numFmtId="0" fontId="10" fillId="0" borderId="40" xfId="0" applyFont="1" applyFill="1" applyBorder="1"/>
    <xf numFmtId="0" fontId="10" fillId="0" borderId="3" xfId="0" applyFont="1" applyBorder="1" applyAlignment="1">
      <alignment vertical="center"/>
    </xf>
    <xf numFmtId="164" fontId="10" fillId="0" borderId="25" xfId="0" applyNumberFormat="1" applyFont="1" applyFill="1" applyBorder="1" applyAlignment="1" applyProtection="1">
      <alignment vertical="center"/>
    </xf>
    <xf numFmtId="164" fontId="10" fillId="0" borderId="31" xfId="0" applyNumberFormat="1" applyFont="1" applyFill="1" applyBorder="1" applyAlignment="1" applyProtection="1">
      <alignment vertical="center"/>
    </xf>
    <xf numFmtId="164" fontId="10" fillId="0" borderId="29" xfId="0" applyNumberFormat="1" applyFont="1" applyFill="1" applyBorder="1" applyAlignment="1" applyProtection="1">
      <alignment vertical="center"/>
    </xf>
    <xf numFmtId="0" fontId="24" fillId="3" borderId="0" xfId="0" applyFont="1" applyFill="1" applyBorder="1" applyAlignment="1" applyProtection="1">
      <alignment vertical="center"/>
      <protection locked="0"/>
    </xf>
    <xf numFmtId="0" fontId="100" fillId="0" borderId="17" xfId="0" applyFont="1" applyBorder="1" applyAlignment="1" applyProtection="1">
      <alignment horizontal="left" vertical="center"/>
      <protection locked="0"/>
    </xf>
    <xf numFmtId="0" fontId="24" fillId="0" borderId="0" xfId="0" applyFont="1"/>
    <xf numFmtId="0" fontId="24" fillId="0" borderId="0" xfId="0" applyFont="1" applyAlignment="1" applyProtection="1">
      <alignment vertical="center"/>
      <protection locked="0"/>
    </xf>
    <xf numFmtId="0" fontId="24" fillId="0" borderId="0" xfId="0" applyFont="1" applyBorder="1" applyAlignment="1" applyProtection="1">
      <alignment vertical="center"/>
      <protection locked="0"/>
    </xf>
    <xf numFmtId="0" fontId="24" fillId="0" borderId="0" xfId="0" applyFont="1" applyBorder="1" applyAlignment="1">
      <alignment vertical="center"/>
    </xf>
    <xf numFmtId="0" fontId="100" fillId="0" borderId="0" xfId="0" applyFont="1" applyBorder="1" applyAlignment="1">
      <alignment vertical="center"/>
    </xf>
    <xf numFmtId="0" fontId="101" fillId="0" borderId="0" xfId="0" applyFont="1" applyBorder="1" applyAlignment="1">
      <alignment vertical="center"/>
    </xf>
    <xf numFmtId="164" fontId="22" fillId="0" borderId="19" xfId="0" applyNumberFormat="1" applyFont="1" applyFill="1" applyBorder="1" applyAlignment="1" applyProtection="1">
      <alignment vertical="center"/>
    </xf>
    <xf numFmtId="164" fontId="10" fillId="2" borderId="25" xfId="0" applyNumberFormat="1" applyFont="1" applyFill="1" applyBorder="1" applyAlignment="1" applyProtection="1">
      <alignment vertical="center"/>
    </xf>
    <xf numFmtId="164" fontId="10" fillId="2" borderId="31" xfId="0" applyNumberFormat="1" applyFont="1" applyFill="1" applyBorder="1" applyAlignment="1" applyProtection="1">
      <alignment vertical="center"/>
    </xf>
    <xf numFmtId="0" fontId="23" fillId="0" borderId="17" xfId="0" applyFont="1" applyBorder="1" applyAlignment="1">
      <alignment horizontal="left" vertical="center"/>
    </xf>
    <xf numFmtId="0" fontId="22" fillId="0" borderId="17" xfId="0" applyFont="1" applyBorder="1" applyAlignment="1">
      <alignment horizontal="left" vertical="center"/>
    </xf>
    <xf numFmtId="166" fontId="24" fillId="0" borderId="0" xfId="0" applyNumberFormat="1" applyFont="1" applyBorder="1" applyAlignment="1">
      <alignment vertical="center" wrapText="1"/>
    </xf>
    <xf numFmtId="0" fontId="24" fillId="0" borderId="5" xfId="0" applyFont="1" applyBorder="1" applyAlignment="1">
      <alignment vertical="center"/>
    </xf>
    <xf numFmtId="0" fontId="24" fillId="3" borderId="0" xfId="0" applyFont="1" applyFill="1" applyAlignment="1" applyProtection="1">
      <alignment vertical="center"/>
      <protection locked="0"/>
    </xf>
    <xf numFmtId="0" fontId="24" fillId="3" borderId="0" xfId="0" applyFont="1" applyFill="1" applyAlignment="1">
      <alignment vertical="center"/>
    </xf>
    <xf numFmtId="0" fontId="24" fillId="0" borderId="0" xfId="0" applyFont="1" applyFill="1" applyAlignment="1">
      <alignment vertical="center"/>
    </xf>
    <xf numFmtId="0" fontId="13" fillId="0" borderId="0" xfId="0" applyFont="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0" xfId="0" quotePrefix="1" applyFont="1" applyAlignment="1" applyProtection="1">
      <alignment horizontal="right" vertical="center"/>
      <protection locked="0"/>
    </xf>
    <xf numFmtId="0" fontId="24" fillId="0" borderId="0" xfId="0" applyFont="1" applyFill="1" applyAlignment="1" applyProtection="1">
      <alignment vertical="center"/>
      <protection locked="0"/>
    </xf>
    <xf numFmtId="0" fontId="90" fillId="0" borderId="0" xfId="0" applyFont="1" applyFill="1" applyAlignment="1" applyProtection="1">
      <alignment vertical="center" wrapText="1"/>
      <protection locked="0"/>
    </xf>
    <xf numFmtId="0" fontId="102" fillId="0" borderId="0" xfId="0" applyFont="1" applyAlignment="1">
      <alignment vertical="center"/>
    </xf>
    <xf numFmtId="172" fontId="24" fillId="0" borderId="0" xfId="0" applyNumberFormat="1" applyFont="1" applyAlignment="1" applyProtection="1">
      <alignment vertical="center"/>
      <protection locked="0"/>
    </xf>
    <xf numFmtId="0" fontId="0" fillId="0" borderId="7" xfId="0" applyBorder="1"/>
    <xf numFmtId="0" fontId="46" fillId="12" borderId="7" xfId="0" applyFont="1" applyFill="1" applyBorder="1"/>
    <xf numFmtId="0" fontId="0" fillId="0" borderId="7" xfId="0" applyFill="1" applyBorder="1" applyAlignment="1">
      <alignment horizontal="right"/>
    </xf>
    <xf numFmtId="0" fontId="46" fillId="12" borderId="7" xfId="0" applyFont="1" applyFill="1" applyBorder="1" applyAlignment="1">
      <alignment horizontal="left"/>
    </xf>
    <xf numFmtId="0" fontId="0" fillId="0" borderId="7" xfId="0" applyBorder="1" applyAlignment="1">
      <alignment horizontal="right"/>
    </xf>
    <xf numFmtId="0" fontId="0" fillId="17" borderId="7" xfId="0" applyFill="1" applyBorder="1" applyAlignment="1">
      <alignment horizontal="right"/>
    </xf>
    <xf numFmtId="0" fontId="46" fillId="17" borderId="7" xfId="0" applyFont="1" applyFill="1" applyBorder="1" applyAlignment="1">
      <alignment horizontal="right"/>
    </xf>
    <xf numFmtId="0" fontId="56" fillId="12" borderId="0" xfId="0" applyFont="1" applyFill="1" applyBorder="1" applyAlignment="1">
      <alignment vertical="center"/>
    </xf>
    <xf numFmtId="0" fontId="46" fillId="12" borderId="4" xfId="0" applyFont="1" applyFill="1" applyBorder="1"/>
    <xf numFmtId="0" fontId="46" fillId="12" borderId="5" xfId="0" applyFont="1" applyFill="1" applyBorder="1"/>
    <xf numFmtId="0" fontId="56" fillId="12" borderId="19" xfId="0" applyFont="1" applyFill="1" applyBorder="1" applyAlignment="1">
      <alignment vertical="center"/>
    </xf>
    <xf numFmtId="0" fontId="46" fillId="12" borderId="18" xfId="0" applyFont="1" applyFill="1" applyBorder="1"/>
    <xf numFmtId="0" fontId="56" fillId="12" borderId="3" xfId="0" applyFont="1" applyFill="1" applyBorder="1" applyAlignment="1">
      <alignment vertical="center"/>
    </xf>
    <xf numFmtId="0" fontId="46" fillId="12" borderId="7" xfId="0" applyFont="1" applyFill="1" applyBorder="1" applyAlignment="1">
      <alignment horizontal="center"/>
    </xf>
    <xf numFmtId="4" fontId="46" fillId="12" borderId="7" xfId="0" applyNumberFormat="1" applyFont="1" applyFill="1" applyBorder="1"/>
    <xf numFmtId="0" fontId="0" fillId="0" borderId="19" xfId="0" applyBorder="1"/>
    <xf numFmtId="4" fontId="46" fillId="12" borderId="7" xfId="11" applyNumberFormat="1" applyFont="1" applyFill="1" applyBorder="1"/>
    <xf numFmtId="4" fontId="46" fillId="12" borderId="7" xfId="0" applyNumberFormat="1" applyFont="1" applyFill="1" applyBorder="1" applyAlignment="1">
      <alignment horizontal="right"/>
    </xf>
    <xf numFmtId="0" fontId="8" fillId="0" borderId="19" xfId="0" applyFont="1" applyBorder="1"/>
    <xf numFmtId="0" fontId="8" fillId="0" borderId="7" xfId="0" applyFont="1" applyBorder="1"/>
    <xf numFmtId="168" fontId="55" fillId="12" borderId="7" xfId="0" applyNumberFormat="1" applyFont="1" applyFill="1" applyBorder="1" applyAlignment="1">
      <alignment horizontal="right"/>
    </xf>
    <xf numFmtId="0" fontId="2" fillId="12" borderId="0" xfId="0" applyFont="1" applyFill="1" applyBorder="1"/>
    <xf numFmtId="0" fontId="103" fillId="0" borderId="0" xfId="0" applyFont="1" applyAlignment="1">
      <alignment vertical="center"/>
    </xf>
    <xf numFmtId="0" fontId="24" fillId="11" borderId="5" xfId="0" applyFont="1" applyFill="1" applyBorder="1" applyAlignment="1">
      <alignment horizontal="left" vertical="center"/>
    </xf>
    <xf numFmtId="0" fontId="24" fillId="11" borderId="3" xfId="0" applyFont="1" applyFill="1" applyBorder="1"/>
    <xf numFmtId="166" fontId="11" fillId="11" borderId="5" xfId="0" applyNumberFormat="1" applyFont="1" applyFill="1" applyBorder="1" applyAlignment="1">
      <alignment vertical="center"/>
    </xf>
    <xf numFmtId="0" fontId="24" fillId="11" borderId="40" xfId="0" applyFont="1" applyFill="1" applyBorder="1"/>
    <xf numFmtId="166" fontId="11" fillId="11" borderId="46" xfId="0" applyNumberFormat="1" applyFont="1" applyFill="1" applyBorder="1" applyAlignment="1">
      <alignment vertical="center"/>
    </xf>
    <xf numFmtId="0" fontId="82" fillId="3" borderId="0" xfId="0" applyFont="1" applyFill="1" applyAlignment="1">
      <alignment vertical="center"/>
    </xf>
    <xf numFmtId="0" fontId="105" fillId="3" borderId="0" xfId="0" applyFont="1" applyFill="1" applyAlignment="1">
      <alignment vertical="center"/>
    </xf>
    <xf numFmtId="0" fontId="82" fillId="0" borderId="0" xfId="0" applyFont="1" applyAlignment="1">
      <alignment vertical="center"/>
    </xf>
    <xf numFmtId="0" fontId="105" fillId="0" borderId="0" xfId="0" applyFont="1" applyAlignment="1">
      <alignment vertical="center"/>
    </xf>
    <xf numFmtId="166" fontId="105" fillId="0" borderId="0" xfId="0" applyNumberFormat="1" applyFont="1" applyFill="1" applyAlignment="1" applyProtection="1">
      <alignment vertical="center"/>
    </xf>
    <xf numFmtId="166" fontId="105" fillId="0" borderId="0" xfId="0" applyNumberFormat="1" applyFont="1" applyFill="1" applyAlignment="1">
      <alignment vertical="center"/>
    </xf>
    <xf numFmtId="9" fontId="58" fillId="13" borderId="35" xfId="13" applyNumberFormat="1" applyBorder="1" applyAlignment="1">
      <alignment horizontal="center"/>
    </xf>
    <xf numFmtId="0" fontId="106" fillId="12" borderId="23" xfId="0" applyFont="1" applyFill="1" applyBorder="1" applyAlignment="1">
      <alignment vertical="center" wrapText="1"/>
    </xf>
    <xf numFmtId="0" fontId="106" fillId="12" borderId="26" xfId="0" applyFont="1" applyFill="1" applyBorder="1" applyAlignment="1">
      <alignment vertical="center" wrapText="1"/>
    </xf>
    <xf numFmtId="0" fontId="106" fillId="12" borderId="0" xfId="0" applyFont="1" applyFill="1" applyAlignment="1">
      <alignment vertical="center"/>
    </xf>
    <xf numFmtId="0" fontId="106" fillId="12" borderId="21" xfId="0" applyFont="1" applyFill="1" applyBorder="1" applyAlignment="1">
      <alignment vertical="center" wrapText="1"/>
    </xf>
    <xf numFmtId="9" fontId="17" fillId="0" borderId="0" xfId="12" applyFont="1"/>
    <xf numFmtId="0" fontId="23" fillId="19" borderId="0" xfId="0" applyFont="1" applyFill="1"/>
    <xf numFmtId="0" fontId="96" fillId="18" borderId="0" xfId="0" applyFont="1" applyFill="1" applyBorder="1" applyAlignment="1">
      <alignment horizontal="left" vertical="center"/>
    </xf>
    <xf numFmtId="0" fontId="92" fillId="18" borderId="0" xfId="0" applyFont="1" applyFill="1" applyBorder="1" applyAlignment="1">
      <alignment horizontal="left" vertical="center" wrapText="1"/>
    </xf>
    <xf numFmtId="0" fontId="107" fillId="0" borderId="0" xfId="0" applyFont="1" applyFill="1" applyBorder="1" applyAlignment="1">
      <alignment horizontal="left" vertical="center"/>
    </xf>
    <xf numFmtId="0" fontId="89" fillId="18" borderId="0" xfId="0" applyFont="1" applyFill="1" applyAlignment="1">
      <alignment vertical="center"/>
    </xf>
    <xf numFmtId="0" fontId="95" fillId="5" borderId="0" xfId="0" applyFont="1" applyFill="1" applyAlignment="1">
      <alignment horizontal="left" vertical="center"/>
    </xf>
    <xf numFmtId="0" fontId="89" fillId="5" borderId="0" xfId="0" applyFont="1" applyFill="1" applyAlignment="1">
      <alignment vertical="center"/>
    </xf>
    <xf numFmtId="0" fontId="95" fillId="5" borderId="0" xfId="0" applyFont="1" applyFill="1"/>
    <xf numFmtId="0" fontId="89" fillId="18" borderId="0" xfId="0" applyFont="1" applyFill="1" applyAlignment="1">
      <alignment horizontal="left" vertical="center"/>
    </xf>
    <xf numFmtId="0" fontId="96" fillId="5" borderId="0" xfId="0" applyFont="1" applyFill="1" applyBorder="1" applyAlignment="1">
      <alignment vertical="center"/>
    </xf>
    <xf numFmtId="0" fontId="91" fillId="5" borderId="0" xfId="0" applyFont="1" applyFill="1" applyBorder="1" applyAlignment="1">
      <alignment vertical="center"/>
    </xf>
    <xf numFmtId="0" fontId="108" fillId="20" borderId="0" xfId="0" applyFont="1" applyFill="1" applyAlignment="1">
      <alignment horizontal="left" vertical="center"/>
    </xf>
    <xf numFmtId="0" fontId="109" fillId="20" borderId="0" xfId="0" applyFont="1" applyFill="1" applyAlignment="1">
      <alignment vertical="center"/>
    </xf>
    <xf numFmtId="0" fontId="106" fillId="12" borderId="21" xfId="0" applyFont="1" applyFill="1" applyBorder="1" applyAlignment="1">
      <alignment vertical="center"/>
    </xf>
    <xf numFmtId="0" fontId="106" fillId="12" borderId="0" xfId="0" applyFont="1" applyFill="1"/>
    <xf numFmtId="0" fontId="53" fillId="5" borderId="7" xfId="0" applyFont="1" applyFill="1" applyBorder="1" applyAlignment="1" applyProtection="1">
      <alignment horizontal="center" vertical="center"/>
      <protection locked="0"/>
    </xf>
    <xf numFmtId="9" fontId="53" fillId="21" borderId="25" xfId="12" applyFont="1" applyFill="1" applyBorder="1" applyAlignment="1" applyProtection="1">
      <alignment horizontal="center" vertical="center"/>
      <protection locked="0"/>
    </xf>
    <xf numFmtId="0" fontId="53" fillId="5" borderId="7" xfId="0" applyFont="1" applyFill="1" applyBorder="1" applyAlignment="1">
      <alignment horizontal="center" vertical="center"/>
    </xf>
    <xf numFmtId="169" fontId="53" fillId="5" borderId="25" xfId="0" applyNumberFormat="1" applyFont="1" applyFill="1" applyBorder="1" applyAlignment="1" applyProtection="1">
      <alignment horizontal="center" vertical="center"/>
      <protection locked="0"/>
    </xf>
    <xf numFmtId="0" fontId="56" fillId="0" borderId="0" xfId="0" applyFont="1" applyAlignment="1" applyProtection="1">
      <alignment vertical="center"/>
    </xf>
    <xf numFmtId="0" fontId="46" fillId="0" borderId="0" xfId="0" applyFont="1" applyAlignment="1" applyProtection="1">
      <alignment vertical="center"/>
    </xf>
    <xf numFmtId="0" fontId="78" fillId="0" borderId="11" xfId="0" applyFont="1" applyBorder="1" applyAlignment="1" applyProtection="1">
      <alignment horizontal="left" vertical="center"/>
    </xf>
    <xf numFmtId="0" fontId="79" fillId="0" borderId="0" xfId="0" applyFont="1" applyBorder="1" applyAlignment="1" applyProtection="1">
      <alignment vertical="center"/>
    </xf>
    <xf numFmtId="164" fontId="46" fillId="0" borderId="0" xfId="0" applyNumberFormat="1" applyFont="1" applyBorder="1" applyAlignment="1" applyProtection="1">
      <alignment vertical="center"/>
    </xf>
    <xf numFmtId="0" fontId="79" fillId="0" borderId="40" xfId="0" applyFont="1" applyBorder="1" applyAlignment="1" applyProtection="1">
      <alignment vertical="center"/>
    </xf>
    <xf numFmtId="164" fontId="46" fillId="0" borderId="46" xfId="0" applyNumberFormat="1" applyFont="1" applyBorder="1" applyAlignment="1" applyProtection="1">
      <alignment vertical="center"/>
    </xf>
    <xf numFmtId="0" fontId="79" fillId="0" borderId="3" xfId="0" applyFont="1" applyBorder="1" applyAlignment="1" applyProtection="1">
      <alignment vertical="center"/>
    </xf>
    <xf numFmtId="0" fontId="46" fillId="0" borderId="3"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77" fillId="0" borderId="5" xfId="0" applyFont="1" applyFill="1" applyBorder="1" applyAlignment="1" applyProtection="1">
      <alignment horizontal="center" vertical="center" wrapText="1"/>
    </xf>
    <xf numFmtId="164" fontId="77" fillId="0" borderId="7" xfId="0" applyNumberFormat="1" applyFont="1" applyBorder="1" applyAlignment="1" applyProtection="1">
      <alignment horizontal="center" vertical="center" wrapText="1"/>
    </xf>
    <xf numFmtId="0" fontId="77" fillId="0" borderId="7" xfId="0" applyFont="1" applyFill="1" applyBorder="1" applyAlignment="1" applyProtection="1">
      <alignment horizontal="center" vertical="center" wrapText="1"/>
    </xf>
    <xf numFmtId="0" fontId="77" fillId="0" borderId="8" xfId="0" applyFont="1" applyFill="1" applyBorder="1" applyAlignment="1" applyProtection="1">
      <alignment horizontal="center" vertical="center" wrapText="1"/>
    </xf>
    <xf numFmtId="0" fontId="56" fillId="0" borderId="0" xfId="0" applyFont="1" applyBorder="1" applyAlignment="1" applyProtection="1">
      <alignment vertical="center"/>
    </xf>
    <xf numFmtId="0" fontId="46" fillId="0" borderId="0" xfId="0" applyFont="1" applyFill="1" applyBorder="1" applyAlignment="1" applyProtection="1">
      <alignment vertical="center"/>
    </xf>
    <xf numFmtId="0" fontId="79" fillId="0" borderId="14" xfId="0" applyFont="1" applyBorder="1" applyAlignment="1" applyProtection="1">
      <alignment vertical="center"/>
    </xf>
    <xf numFmtId="164" fontId="46" fillId="0" borderId="18" xfId="0" applyNumberFormat="1" applyFont="1" applyBorder="1" applyAlignment="1" applyProtection="1">
      <alignment vertical="center"/>
    </xf>
    <xf numFmtId="0" fontId="46" fillId="0" borderId="11" xfId="0" applyFont="1" applyBorder="1" applyAlignment="1" applyProtection="1">
      <alignment vertical="center"/>
    </xf>
    <xf numFmtId="164" fontId="46" fillId="0" borderId="17" xfId="0" applyNumberFormat="1" applyFont="1" applyBorder="1" applyAlignment="1" applyProtection="1">
      <alignment vertical="center"/>
    </xf>
    <xf numFmtId="0" fontId="46" fillId="0" borderId="0" xfId="0" applyFont="1" applyProtection="1"/>
    <xf numFmtId="0" fontId="56" fillId="0" borderId="0" xfId="0" applyFont="1" applyFill="1" applyAlignment="1" applyProtection="1">
      <alignment vertical="center"/>
    </xf>
    <xf numFmtId="0" fontId="77" fillId="0" borderId="7" xfId="0" applyFont="1" applyBorder="1" applyAlignment="1" applyProtection="1">
      <alignment horizontal="center" vertical="center" wrapText="1"/>
    </xf>
    <xf numFmtId="0" fontId="46" fillId="0" borderId="0" xfId="0" applyFont="1" applyBorder="1" applyAlignment="1" applyProtection="1">
      <alignment vertical="center"/>
    </xf>
    <xf numFmtId="0" fontId="56" fillId="0" borderId="0" xfId="0" applyFont="1" applyFill="1" applyAlignment="1" applyProtection="1">
      <alignment vertical="center" wrapText="1"/>
    </xf>
    <xf numFmtId="0" fontId="56" fillId="0" borderId="17" xfId="0" applyFont="1" applyFill="1" applyBorder="1" applyAlignment="1" applyProtection="1">
      <alignment vertical="center" wrapText="1"/>
    </xf>
    <xf numFmtId="0" fontId="46" fillId="0" borderId="0" xfId="0" quotePrefix="1" applyFont="1" applyAlignment="1" applyProtection="1">
      <alignment horizontal="right" vertical="center"/>
    </xf>
    <xf numFmtId="0" fontId="46" fillId="0" borderId="11" xfId="0" applyFont="1" applyFill="1" applyBorder="1" applyAlignment="1" applyProtection="1">
      <alignment vertical="center"/>
    </xf>
    <xf numFmtId="164" fontId="46" fillId="0" borderId="17" xfId="0" applyNumberFormat="1" applyFont="1" applyFill="1" applyBorder="1" applyAlignment="1" applyProtection="1">
      <alignment vertical="center"/>
    </xf>
    <xf numFmtId="166" fontId="46" fillId="0" borderId="0" xfId="0" applyNumberFormat="1" applyFont="1" applyFill="1" applyAlignment="1" applyProtection="1">
      <alignment vertical="center"/>
    </xf>
    <xf numFmtId="164" fontId="46" fillId="0" borderId="0" xfId="0" applyNumberFormat="1" applyFont="1" applyAlignment="1" applyProtection="1">
      <alignment vertical="center"/>
    </xf>
    <xf numFmtId="0" fontId="46" fillId="0" borderId="0" xfId="0" applyFont="1" applyFill="1" applyAlignment="1" applyProtection="1">
      <alignment vertical="center"/>
    </xf>
    <xf numFmtId="0" fontId="56" fillId="3" borderId="0" xfId="0" applyFont="1" applyFill="1" applyAlignment="1" applyProtection="1">
      <alignment vertical="center"/>
    </xf>
    <xf numFmtId="0" fontId="56" fillId="3" borderId="0" xfId="0" applyFont="1" applyFill="1" applyBorder="1" applyAlignment="1" applyProtection="1">
      <alignment vertical="center"/>
    </xf>
    <xf numFmtId="164" fontId="56" fillId="3" borderId="0" xfId="0" applyNumberFormat="1" applyFont="1" applyFill="1" applyBorder="1" applyAlignment="1" applyProtection="1">
      <alignment vertical="center"/>
    </xf>
    <xf numFmtId="0" fontId="56" fillId="0" borderId="0" xfId="0" applyFont="1" applyFill="1" applyBorder="1" applyAlignment="1" applyProtection="1">
      <alignment vertical="center"/>
    </xf>
    <xf numFmtId="0" fontId="47" fillId="0" borderId="0" xfId="0" applyFont="1" applyBorder="1" applyAlignment="1" applyProtection="1">
      <alignment vertical="center"/>
    </xf>
    <xf numFmtId="0" fontId="77" fillId="0" borderId="0" xfId="0" applyFont="1" applyBorder="1" applyAlignment="1" applyProtection="1">
      <alignment horizontal="center" vertical="center" wrapText="1"/>
    </xf>
    <xf numFmtId="164" fontId="77" fillId="0" borderId="0" xfId="0" applyNumberFormat="1" applyFont="1" applyBorder="1" applyAlignment="1" applyProtection="1">
      <alignment horizontal="center" vertical="center" wrapText="1"/>
    </xf>
    <xf numFmtId="0" fontId="59" fillId="0" borderId="0" xfId="0" applyFont="1" applyFill="1" applyAlignment="1" applyProtection="1">
      <alignment vertical="center"/>
    </xf>
    <xf numFmtId="0" fontId="59" fillId="0" borderId="0" xfId="0" applyFont="1" applyAlignment="1" applyProtection="1">
      <alignment vertical="center"/>
    </xf>
    <xf numFmtId="0" fontId="47" fillId="0" borderId="0" xfId="0" applyFont="1" applyAlignment="1" applyProtection="1">
      <alignment vertical="center"/>
    </xf>
    <xf numFmtId="0" fontId="56" fillId="3" borderId="0" xfId="7" applyFont="1" applyFill="1" applyAlignment="1" applyProtection="1">
      <alignment vertical="center"/>
    </xf>
    <xf numFmtId="0" fontId="46" fillId="3" borderId="0" xfId="7" applyFont="1" applyFill="1" applyAlignment="1" applyProtection="1">
      <alignment vertical="center"/>
    </xf>
    <xf numFmtId="0" fontId="46" fillId="3" borderId="0" xfId="7" applyFont="1" applyFill="1" applyBorder="1" applyAlignment="1" applyProtection="1">
      <alignment vertical="center"/>
    </xf>
    <xf numFmtId="0" fontId="46" fillId="0" borderId="5" xfId="0" applyFont="1" applyBorder="1" applyAlignment="1" applyProtection="1">
      <alignment vertical="center"/>
    </xf>
    <xf numFmtId="166" fontId="46" fillId="0" borderId="0" xfId="0" applyNumberFormat="1" applyFont="1" applyFill="1" applyBorder="1" applyAlignment="1" applyProtection="1">
      <alignment vertical="center"/>
    </xf>
    <xf numFmtId="166" fontId="46" fillId="0" borderId="0" xfId="0" applyNumberFormat="1" applyFont="1" applyAlignment="1" applyProtection="1">
      <alignment vertical="center"/>
    </xf>
    <xf numFmtId="166" fontId="56" fillId="0" borderId="0" xfId="0" applyNumberFormat="1" applyFont="1" applyFill="1" applyBorder="1" applyAlignment="1" applyProtection="1">
      <alignment vertical="center" wrapText="1"/>
    </xf>
    <xf numFmtId="166" fontId="46" fillId="3" borderId="19" xfId="0" applyNumberFormat="1" applyFont="1" applyFill="1" applyBorder="1" applyAlignment="1" applyProtection="1">
      <alignment horizontal="center" vertical="center"/>
    </xf>
    <xf numFmtId="0" fontId="46" fillId="3" borderId="8" xfId="0" applyNumberFormat="1" applyFont="1" applyFill="1" applyBorder="1" applyAlignment="1" applyProtection="1">
      <alignment horizontal="center" vertical="center"/>
    </xf>
    <xf numFmtId="0" fontId="56" fillId="0" borderId="0" xfId="0" applyFont="1" applyBorder="1" applyAlignment="1" applyProtection="1">
      <alignment vertical="center" wrapText="1"/>
    </xf>
    <xf numFmtId="0" fontId="56" fillId="0" borderId="0" xfId="0" applyFont="1" applyFill="1" applyBorder="1" applyAlignment="1" applyProtection="1">
      <alignment vertical="center" wrapText="1"/>
    </xf>
    <xf numFmtId="0" fontId="84" fillId="0" borderId="0" xfId="0" applyFont="1" applyFill="1" applyBorder="1" applyAlignment="1" applyProtection="1">
      <alignment horizontal="left" vertical="center"/>
    </xf>
    <xf numFmtId="166" fontId="56" fillId="0" borderId="0" xfId="0" applyNumberFormat="1" applyFont="1" applyBorder="1" applyAlignment="1" applyProtection="1">
      <alignment vertical="center" wrapText="1"/>
    </xf>
    <xf numFmtId="0" fontId="56" fillId="0" borderId="1" xfId="0" applyFont="1" applyBorder="1" applyAlignment="1" applyProtection="1">
      <alignment vertical="center" wrapText="1"/>
    </xf>
    <xf numFmtId="0" fontId="56" fillId="0" borderId="1" xfId="0" applyFont="1" applyBorder="1" applyAlignment="1" applyProtection="1">
      <alignment vertical="center"/>
    </xf>
    <xf numFmtId="0" fontId="46" fillId="0" borderId="0" xfId="0" applyFont="1" applyFill="1" applyProtection="1"/>
    <xf numFmtId="0" fontId="46" fillId="0" borderId="0" xfId="0" applyFont="1" applyAlignment="1" applyProtection="1">
      <alignment horizontal="center" vertical="center"/>
    </xf>
    <xf numFmtId="166" fontId="46" fillId="3" borderId="19" xfId="0" applyNumberFormat="1" applyFont="1" applyFill="1" applyBorder="1" applyAlignment="1" applyProtection="1">
      <alignment horizontal="center" vertical="center" wrapText="1"/>
    </xf>
    <xf numFmtId="166" fontId="46" fillId="3" borderId="19" xfId="0" applyNumberFormat="1" applyFont="1" applyFill="1" applyBorder="1" applyAlignment="1" applyProtection="1">
      <alignment horizontal="center" vertical="center" wrapText="1"/>
    </xf>
    <xf numFmtId="0" fontId="46" fillId="0" borderId="0" xfId="0" applyFont="1" applyAlignment="1" applyProtection="1">
      <alignment vertical="center" wrapText="1"/>
    </xf>
    <xf numFmtId="0" fontId="46" fillId="3" borderId="8" xfId="0" applyNumberFormat="1" applyFont="1" applyFill="1" applyBorder="1" applyAlignment="1" applyProtection="1">
      <alignment horizontal="center" vertical="center" wrapText="1"/>
    </xf>
    <xf numFmtId="0" fontId="56" fillId="0" borderId="7" xfId="0" applyFont="1" applyFill="1" applyBorder="1" applyAlignment="1" applyProtection="1">
      <alignment horizontal="left" vertical="center" wrapText="1"/>
    </xf>
    <xf numFmtId="0" fontId="47" fillId="0" borderId="7" xfId="0" applyFont="1" applyBorder="1" applyAlignment="1" applyProtection="1">
      <alignment horizontal="left" vertical="center" wrapText="1"/>
    </xf>
    <xf numFmtId="166" fontId="77" fillId="0" borderId="7" xfId="0" applyNumberFormat="1" applyFont="1" applyBorder="1" applyAlignment="1" applyProtection="1">
      <alignment horizontal="center" vertical="center" wrapText="1"/>
    </xf>
    <xf numFmtId="0" fontId="80" fillId="0" borderId="3" xfId="0" applyFont="1" applyFill="1" applyBorder="1" applyAlignment="1" applyProtection="1">
      <alignment horizontal="left" vertical="center"/>
    </xf>
    <xf numFmtId="0" fontId="80" fillId="0" borderId="5" xfId="0" applyFont="1" applyFill="1" applyBorder="1" applyAlignment="1" applyProtection="1">
      <alignment horizontal="left" vertical="center"/>
    </xf>
    <xf numFmtId="0" fontId="53" fillId="18" borderId="7" xfId="0" applyFont="1" applyFill="1" applyBorder="1" applyAlignment="1" applyProtection="1">
      <alignment horizontal="center" vertical="center"/>
      <protection locked="0"/>
    </xf>
    <xf numFmtId="9" fontId="17" fillId="0" borderId="0" xfId="5" applyNumberFormat="1" applyFont="1"/>
    <xf numFmtId="173" fontId="46" fillId="0" borderId="7" xfId="0" applyNumberFormat="1" applyFont="1" applyFill="1" applyBorder="1" applyAlignment="1" applyProtection="1">
      <alignment vertical="center"/>
    </xf>
    <xf numFmtId="174" fontId="46" fillId="16" borderId="7" xfId="0" applyNumberFormat="1" applyFont="1" applyFill="1" applyBorder="1" applyAlignment="1" applyProtection="1">
      <alignment vertical="center"/>
      <protection locked="0"/>
    </xf>
    <xf numFmtId="0" fontId="56" fillId="0" borderId="20" xfId="0" applyFont="1" applyBorder="1" applyAlignment="1">
      <alignment vertical="center"/>
    </xf>
    <xf numFmtId="0" fontId="56" fillId="0" borderId="24" xfId="0" applyFont="1" applyBorder="1" applyAlignment="1">
      <alignment vertical="center"/>
    </xf>
    <xf numFmtId="0" fontId="56" fillId="0" borderId="0" xfId="0" applyFont="1" applyBorder="1" applyAlignment="1">
      <alignment horizontal="left" vertical="center"/>
    </xf>
    <xf numFmtId="0" fontId="55" fillId="0" borderId="0" xfId="0" applyFont="1" applyAlignment="1">
      <alignment vertical="center"/>
    </xf>
    <xf numFmtId="0" fontId="56" fillId="3" borderId="0" xfId="7" applyFont="1" applyFill="1" applyAlignment="1">
      <alignment vertical="center"/>
    </xf>
    <xf numFmtId="164" fontId="56" fillId="3" borderId="0" xfId="0" applyNumberFormat="1" applyFont="1" applyFill="1" applyBorder="1" applyAlignment="1" applyProtection="1">
      <alignment vertical="center"/>
      <protection locked="0"/>
    </xf>
    <xf numFmtId="0" fontId="56" fillId="0" borderId="0" xfId="0" applyFont="1" applyBorder="1" applyAlignment="1">
      <alignment vertical="center" wrapText="1"/>
    </xf>
    <xf numFmtId="0" fontId="56" fillId="11" borderId="21" xfId="0" applyFont="1" applyFill="1" applyBorder="1" applyAlignment="1">
      <alignment vertical="center"/>
    </xf>
    <xf numFmtId="0" fontId="56" fillId="0" borderId="0" xfId="0" applyFont="1" applyBorder="1" applyAlignment="1">
      <alignment vertical="center"/>
    </xf>
    <xf numFmtId="0" fontId="47" fillId="0" borderId="0" xfId="0" applyFont="1" applyBorder="1" applyAlignment="1">
      <alignment vertical="center"/>
    </xf>
    <xf numFmtId="0" fontId="46" fillId="0" borderId="0" xfId="0" applyFont="1" applyBorder="1"/>
    <xf numFmtId="0" fontId="56" fillId="0" borderId="0" xfId="0" applyFont="1" applyBorder="1"/>
    <xf numFmtId="0" fontId="56" fillId="11" borderId="52" xfId="0" applyFont="1" applyFill="1" applyBorder="1" applyAlignment="1">
      <alignment vertical="center"/>
    </xf>
    <xf numFmtId="0" fontId="46" fillId="0" borderId="0" xfId="0" applyFont="1" applyBorder="1" applyAlignment="1">
      <alignment vertical="center"/>
    </xf>
    <xf numFmtId="166" fontId="46" fillId="0" borderId="0" xfId="0" applyNumberFormat="1" applyFont="1" applyBorder="1" applyAlignment="1">
      <alignment vertical="center"/>
    </xf>
    <xf numFmtId="0" fontId="56" fillId="0" borderId="0" xfId="0" applyFont="1" applyAlignment="1">
      <alignment vertical="center" wrapText="1"/>
    </xf>
    <xf numFmtId="0" fontId="46" fillId="0" borderId="0" xfId="0" applyFont="1" applyAlignment="1">
      <alignment horizontal="left"/>
    </xf>
    <xf numFmtId="0" fontId="56" fillId="0" borderId="0" xfId="0" applyFont="1" applyAlignment="1">
      <alignment horizontal="left"/>
    </xf>
    <xf numFmtId="0" fontId="46" fillId="0" borderId="0" xfId="0" applyFont="1" applyAlignment="1">
      <alignment horizontal="left" vertical="center"/>
    </xf>
    <xf numFmtId="166" fontId="46" fillId="0" borderId="0" xfId="0" applyNumberFormat="1" applyFont="1" applyAlignment="1">
      <alignment horizontal="left" vertical="center"/>
    </xf>
    <xf numFmtId="0" fontId="46" fillId="0" borderId="0" xfId="0" applyFont="1" applyBorder="1" applyAlignment="1">
      <alignment horizontal="left" vertical="center"/>
    </xf>
    <xf numFmtId="0" fontId="46" fillId="0" borderId="0" xfId="0" applyFont="1" applyBorder="1" applyAlignment="1">
      <alignment horizontal="left"/>
    </xf>
    <xf numFmtId="0" fontId="46" fillId="0" borderId="0" xfId="0" applyFont="1" applyProtection="1">
      <protection locked="0"/>
    </xf>
    <xf numFmtId="0" fontId="46" fillId="0" borderId="19" xfId="0" applyFont="1" applyBorder="1" applyAlignment="1" applyProtection="1">
      <alignment horizontal="center"/>
    </xf>
    <xf numFmtId="0" fontId="46" fillId="0" borderId="0" xfId="0" applyFont="1" applyAlignment="1">
      <alignment vertical="center" wrapText="1"/>
    </xf>
    <xf numFmtId="0" fontId="46" fillId="0" borderId="8" xfId="0" applyFont="1" applyBorder="1" applyAlignment="1" applyProtection="1">
      <alignment horizontal="center"/>
    </xf>
    <xf numFmtId="0" fontId="46" fillId="0" borderId="8" xfId="0" applyNumberFormat="1" applyFont="1" applyFill="1" applyBorder="1" applyAlignment="1" applyProtection="1">
      <alignment horizontal="center" vertical="center" wrapText="1"/>
    </xf>
    <xf numFmtId="0" fontId="46" fillId="0" borderId="0" xfId="0" applyFont="1" applyFill="1" applyBorder="1" applyAlignment="1" applyProtection="1">
      <alignment vertical="center" wrapText="1"/>
      <protection locked="0"/>
    </xf>
    <xf numFmtId="0" fontId="56" fillId="0" borderId="7" xfId="0" applyFont="1" applyBorder="1" applyAlignment="1" applyProtection="1">
      <alignment horizontal="left" vertical="center" wrapText="1"/>
      <protection locked="0"/>
    </xf>
    <xf numFmtId="0" fontId="47" fillId="0" borderId="7" xfId="0" applyFont="1" applyBorder="1" applyAlignment="1" applyProtection="1">
      <alignment horizontal="left" vertical="center" wrapText="1"/>
      <protection locked="0"/>
    </xf>
    <xf numFmtId="166" fontId="77" fillId="0" borderId="8" xfId="0" applyNumberFormat="1" applyFont="1" applyFill="1" applyBorder="1" applyAlignment="1" applyProtection="1">
      <alignment horizontal="center" vertical="center"/>
    </xf>
    <xf numFmtId="166" fontId="110" fillId="0" borderId="8" xfId="0" applyNumberFormat="1" applyFont="1" applyFill="1" applyBorder="1" applyAlignment="1" applyProtection="1">
      <alignment horizontal="center" vertical="center"/>
    </xf>
    <xf numFmtId="0" fontId="46" fillId="0" borderId="7" xfId="0" applyFont="1" applyBorder="1" applyAlignment="1" applyProtection="1">
      <alignment horizontal="left" vertical="center" wrapText="1"/>
    </xf>
    <xf numFmtId="0" fontId="47" fillId="0" borderId="0" xfId="0" applyFont="1" applyAlignment="1" applyProtection="1">
      <alignment vertical="center"/>
      <protection locked="0"/>
    </xf>
    <xf numFmtId="0" fontId="46" fillId="0" borderId="0" xfId="0" applyFont="1" applyFill="1" applyBorder="1" applyAlignment="1" applyProtection="1">
      <alignment vertical="center"/>
      <protection locked="0"/>
    </xf>
    <xf numFmtId="166" fontId="47" fillId="0" borderId="19" xfId="0" applyNumberFormat="1" applyFont="1" applyFill="1" applyBorder="1" applyAlignment="1" applyProtection="1">
      <alignment horizontal="center" vertical="center"/>
    </xf>
    <xf numFmtId="0" fontId="78" fillId="0" borderId="3" xfId="0" applyFont="1" applyBorder="1" applyAlignment="1">
      <alignment horizontal="left" vertical="center"/>
    </xf>
    <xf numFmtId="0" fontId="56" fillId="0" borderId="39" xfId="0" applyFont="1" applyBorder="1" applyAlignment="1" applyProtection="1">
      <alignment vertical="center"/>
      <protection locked="0"/>
    </xf>
    <xf numFmtId="166" fontId="46" fillId="16" borderId="7" xfId="0" applyNumberFormat="1" applyFont="1" applyFill="1" applyBorder="1" applyAlignment="1" applyProtection="1">
      <alignment vertical="center"/>
      <protection locked="0"/>
    </xf>
    <xf numFmtId="0" fontId="56" fillId="0" borderId="0" xfId="0" applyFont="1" applyBorder="1" applyAlignment="1" applyProtection="1">
      <alignment vertical="center"/>
      <protection locked="0"/>
    </xf>
    <xf numFmtId="164" fontId="56" fillId="2" borderId="19" xfId="0" applyNumberFormat="1" applyFont="1" applyFill="1" applyBorder="1" applyAlignment="1" applyProtection="1">
      <alignment vertical="center"/>
    </xf>
    <xf numFmtId="0" fontId="46" fillId="0" borderId="0" xfId="0" applyFont="1"/>
    <xf numFmtId="0" fontId="56" fillId="0" borderId="0" xfId="0" applyFont="1" applyProtection="1"/>
    <xf numFmtId="166" fontId="77" fillId="0" borderId="7" xfId="0" applyNumberFormat="1" applyFont="1" applyBorder="1" applyAlignment="1" applyProtection="1">
      <alignment horizontal="center" vertical="center" wrapText="1"/>
      <protection locked="0"/>
    </xf>
    <xf numFmtId="166" fontId="110" fillId="0" borderId="7" xfId="0" applyNumberFormat="1" applyFont="1" applyFill="1" applyBorder="1" applyAlignment="1" applyProtection="1">
      <alignment horizontal="center" vertical="center"/>
    </xf>
    <xf numFmtId="166" fontId="46" fillId="16" borderId="19" xfId="0" applyNumberFormat="1" applyFont="1" applyFill="1" applyBorder="1" applyAlignment="1" applyProtection="1">
      <alignment vertical="center"/>
      <protection locked="0"/>
    </xf>
    <xf numFmtId="164" fontId="56" fillId="4" borderId="19" xfId="0" applyNumberFormat="1" applyFont="1" applyFill="1" applyBorder="1" applyAlignment="1" applyProtection="1">
      <alignment vertical="center"/>
    </xf>
    <xf numFmtId="0" fontId="56" fillId="0" borderId="0" xfId="0" applyFont="1"/>
    <xf numFmtId="0" fontId="46" fillId="0" borderId="17" xfId="0" applyFont="1" applyBorder="1" applyAlignment="1" applyProtection="1">
      <alignment vertical="center"/>
      <protection locked="0"/>
    </xf>
    <xf numFmtId="0" fontId="46" fillId="0" borderId="14" xfId="0" applyFont="1" applyBorder="1" applyAlignment="1" applyProtection="1">
      <alignment vertical="center" wrapText="1"/>
    </xf>
    <xf numFmtId="0" fontId="46" fillId="0" borderId="18" xfId="0" applyFont="1" applyBorder="1" applyAlignment="1" applyProtection="1">
      <alignment vertical="center" wrapText="1"/>
      <protection locked="0"/>
    </xf>
    <xf numFmtId="164" fontId="46" fillId="0" borderId="7" xfId="0" applyNumberFormat="1" applyFont="1" applyFill="1" applyBorder="1" applyAlignment="1" applyProtection="1">
      <alignment vertical="center"/>
      <protection locked="0"/>
    </xf>
    <xf numFmtId="0" fontId="46" fillId="0" borderId="3" xfId="0" applyFont="1" applyBorder="1" applyAlignment="1" applyProtection="1">
      <alignment vertical="center" wrapText="1"/>
    </xf>
    <xf numFmtId="0" fontId="46" fillId="0" borderId="5" xfId="0" applyFont="1" applyBorder="1" applyAlignment="1" applyProtection="1">
      <alignment vertical="center" wrapText="1"/>
      <protection locked="0"/>
    </xf>
    <xf numFmtId="0" fontId="46" fillId="0" borderId="17" xfId="0" applyFont="1" applyBorder="1" applyAlignment="1" applyProtection="1">
      <alignment vertical="center" wrapText="1"/>
      <protection locked="0"/>
    </xf>
    <xf numFmtId="164" fontId="46" fillId="0" borderId="19" xfId="0" applyNumberFormat="1" applyFont="1" applyFill="1" applyBorder="1" applyAlignment="1" applyProtection="1">
      <alignment vertical="center"/>
      <protection locked="0"/>
    </xf>
    <xf numFmtId="0" fontId="46" fillId="0" borderId="17" xfId="0" applyFont="1" applyBorder="1" applyAlignment="1" applyProtection="1">
      <alignment horizontal="left" vertical="center" wrapText="1"/>
      <protection locked="0"/>
    </xf>
    <xf numFmtId="0" fontId="46" fillId="0" borderId="5" xfId="0" applyFont="1" applyBorder="1" applyAlignment="1" applyProtection="1">
      <alignment horizontal="left" vertical="center" wrapText="1"/>
      <protection locked="0"/>
    </xf>
    <xf numFmtId="0" fontId="46" fillId="0" borderId="46" xfId="0" applyFont="1" applyBorder="1" applyAlignment="1" applyProtection="1">
      <alignment vertical="center" wrapText="1"/>
      <protection locked="0"/>
    </xf>
    <xf numFmtId="166" fontId="46" fillId="0" borderId="0" xfId="0" applyNumberFormat="1" applyFont="1" applyBorder="1" applyAlignment="1" applyProtection="1">
      <alignment vertical="center"/>
      <protection locked="0"/>
    </xf>
    <xf numFmtId="166" fontId="46" fillId="0" borderId="0" xfId="0" applyNumberFormat="1" applyFont="1" applyFill="1" applyBorder="1" applyAlignment="1" applyProtection="1">
      <alignment vertical="center"/>
      <protection locked="0"/>
    </xf>
    <xf numFmtId="166" fontId="46" fillId="0" borderId="0" xfId="0" applyNumberFormat="1" applyFont="1" applyFill="1" applyBorder="1" applyAlignment="1">
      <alignment vertical="center"/>
    </xf>
    <xf numFmtId="166" fontId="56" fillId="0" borderId="0" xfId="0" applyNumberFormat="1" applyFont="1" applyFill="1" applyBorder="1" applyAlignment="1">
      <alignment vertical="center"/>
    </xf>
    <xf numFmtId="0" fontId="77" fillId="0" borderId="19" xfId="0" applyFont="1" applyBorder="1" applyAlignment="1" applyProtection="1">
      <alignment horizontal="center" vertical="center" wrapText="1"/>
      <protection locked="0"/>
    </xf>
    <xf numFmtId="166" fontId="77" fillId="0" borderId="19" xfId="0" applyNumberFormat="1" applyFont="1" applyFill="1" applyBorder="1" applyAlignment="1" applyProtection="1">
      <alignment horizontal="center" vertical="center"/>
    </xf>
    <xf numFmtId="166" fontId="110" fillId="0" borderId="19" xfId="0" applyNumberFormat="1" applyFont="1" applyFill="1" applyBorder="1" applyAlignment="1" applyProtection="1">
      <alignment horizontal="center" vertical="center"/>
    </xf>
    <xf numFmtId="0" fontId="46" fillId="0" borderId="7" xfId="0" applyFont="1" applyBorder="1" applyAlignment="1" applyProtection="1">
      <alignment vertical="center"/>
    </xf>
    <xf numFmtId="166" fontId="56" fillId="0" borderId="0" xfId="0" applyNumberFormat="1" applyFont="1" applyFill="1" applyAlignment="1">
      <alignment vertical="center"/>
    </xf>
    <xf numFmtId="0" fontId="111" fillId="0" borderId="0" xfId="0" applyFont="1" applyFill="1" applyAlignment="1" applyProtection="1">
      <alignment vertical="center"/>
      <protection locked="0"/>
    </xf>
    <xf numFmtId="166" fontId="47" fillId="0" borderId="0" xfId="0" applyNumberFormat="1" applyFont="1" applyFill="1" applyBorder="1" applyAlignment="1" applyProtection="1">
      <alignment vertical="center"/>
    </xf>
    <xf numFmtId="0" fontId="46" fillId="0" borderId="0" xfId="0" quotePrefix="1" applyFont="1" applyFill="1" applyBorder="1" applyAlignment="1" applyProtection="1">
      <alignment vertical="center"/>
      <protection locked="0"/>
    </xf>
    <xf numFmtId="0" fontId="59" fillId="0" borderId="0" xfId="0" applyFont="1" applyFill="1" applyAlignment="1" applyProtection="1">
      <alignment vertical="center"/>
      <protection locked="0"/>
    </xf>
    <xf numFmtId="166" fontId="46" fillId="0" borderId="0" xfId="0" applyNumberFormat="1" applyFont="1" applyFill="1" applyAlignment="1" applyProtection="1">
      <alignment vertical="center"/>
      <protection locked="0"/>
    </xf>
    <xf numFmtId="0" fontId="59" fillId="0" borderId="0" xfId="0" applyFont="1" applyAlignment="1">
      <alignment vertical="center"/>
    </xf>
    <xf numFmtId="0" fontId="46" fillId="0" borderId="3" xfId="0" applyFont="1" applyFill="1" applyBorder="1" applyAlignment="1">
      <alignment horizontal="left" vertical="center"/>
    </xf>
    <xf numFmtId="0" fontId="46" fillId="0" borderId="5" xfId="0" applyFont="1" applyFill="1" applyBorder="1" applyAlignment="1">
      <alignment horizontal="left" vertical="center" wrapText="1"/>
    </xf>
    <xf numFmtId="164" fontId="46" fillId="3" borderId="31" xfId="0" applyNumberFormat="1" applyFont="1" applyFill="1" applyBorder="1" applyAlignment="1" applyProtection="1">
      <alignment vertical="center"/>
    </xf>
    <xf numFmtId="0" fontId="46" fillId="0" borderId="0" xfId="0" applyFont="1" applyFill="1" applyBorder="1" applyAlignment="1">
      <alignment horizontal="left" vertical="center" wrapText="1"/>
    </xf>
    <xf numFmtId="0" fontId="1" fillId="0" borderId="0" xfId="0" applyFont="1" applyAlignment="1">
      <alignment vertical="center"/>
    </xf>
    <xf numFmtId="0" fontId="112" fillId="0" borderId="0" xfId="9" applyFont="1" applyBorder="1" applyAlignment="1">
      <alignment vertical="center"/>
    </xf>
    <xf numFmtId="0" fontId="46" fillId="3" borderId="0" xfId="7" applyFont="1" applyFill="1" applyAlignment="1">
      <alignment vertical="center"/>
    </xf>
    <xf numFmtId="0" fontId="46" fillId="3" borderId="0" xfId="7" applyFont="1" applyFill="1" applyBorder="1" applyAlignment="1">
      <alignment vertical="center"/>
    </xf>
    <xf numFmtId="0" fontId="46" fillId="0" borderId="0" xfId="0" applyFont="1" applyFill="1" applyBorder="1" applyAlignment="1">
      <alignment vertical="center"/>
    </xf>
    <xf numFmtId="164" fontId="46" fillId="4" borderId="7" xfId="0" applyNumberFormat="1" applyFont="1" applyFill="1" applyBorder="1" applyAlignment="1" applyProtection="1">
      <alignment vertical="center"/>
      <protection locked="0"/>
    </xf>
    <xf numFmtId="164" fontId="46" fillId="4" borderId="19" xfId="0" applyNumberFormat="1" applyFont="1" applyFill="1" applyBorder="1" applyAlignment="1" applyProtection="1">
      <alignment vertical="center"/>
      <protection locked="0"/>
    </xf>
    <xf numFmtId="164" fontId="56" fillId="3" borderId="29" xfId="0" applyNumberFormat="1" applyFont="1" applyFill="1" applyBorder="1" applyAlignment="1" applyProtection="1">
      <alignment vertical="center"/>
    </xf>
    <xf numFmtId="0" fontId="47" fillId="0" borderId="0" xfId="0" applyFont="1" applyFill="1" applyAlignment="1">
      <alignment vertical="center"/>
    </xf>
    <xf numFmtId="166" fontId="46" fillId="3" borderId="19" xfId="0" applyNumberFormat="1" applyFont="1" applyFill="1" applyBorder="1" applyAlignment="1" applyProtection="1">
      <alignment horizontal="center" vertical="center" wrapText="1"/>
    </xf>
    <xf numFmtId="166" fontId="61" fillId="6" borderId="19" xfId="0" applyNumberFormat="1" applyFont="1" applyFill="1" applyBorder="1" applyAlignment="1">
      <alignment horizontal="center" vertical="center" wrapText="1"/>
    </xf>
    <xf numFmtId="166" fontId="61" fillId="5" borderId="19" xfId="0" applyNumberFormat="1" applyFont="1" applyFill="1" applyBorder="1" applyAlignment="1">
      <alignment horizontal="center" vertical="center" wrapText="1"/>
    </xf>
    <xf numFmtId="166" fontId="61" fillId="3" borderId="19" xfId="0" applyNumberFormat="1" applyFont="1" applyFill="1" applyBorder="1" applyAlignment="1">
      <alignment horizontal="center" vertical="center" wrapText="1"/>
    </xf>
    <xf numFmtId="166" fontId="24" fillId="3" borderId="9" xfId="0" applyNumberFormat="1" applyFont="1" applyFill="1" applyBorder="1" applyAlignment="1">
      <alignment horizontal="center" vertical="center" wrapText="1"/>
    </xf>
    <xf numFmtId="0" fontId="46" fillId="0" borderId="5" xfId="0" applyFont="1" applyBorder="1" applyAlignment="1" applyProtection="1">
      <alignment horizontal="left" vertical="center" wrapText="1"/>
    </xf>
    <xf numFmtId="0" fontId="46" fillId="0" borderId="46" xfId="0" applyFont="1" applyBorder="1" applyAlignment="1" applyProtection="1">
      <alignment vertical="center" wrapText="1"/>
    </xf>
    <xf numFmtId="0" fontId="46" fillId="0" borderId="5" xfId="0" applyFont="1" applyBorder="1" applyAlignment="1" applyProtection="1">
      <alignment vertical="center" wrapText="1"/>
    </xf>
    <xf numFmtId="9" fontId="46" fillId="0" borderId="7" xfId="12" quotePrefix="1" applyFont="1" applyFill="1" applyBorder="1" applyAlignment="1" applyProtection="1">
      <alignment vertical="center"/>
    </xf>
    <xf numFmtId="9" fontId="46" fillId="0" borderId="7" xfId="0" applyNumberFormat="1" applyFont="1" applyBorder="1" applyAlignment="1" applyProtection="1">
      <alignment vertical="center"/>
    </xf>
    <xf numFmtId="0" fontId="56" fillId="4" borderId="7" xfId="0" applyFont="1" applyFill="1" applyBorder="1" applyAlignment="1" applyProtection="1">
      <alignment vertical="center"/>
    </xf>
    <xf numFmtId="9" fontId="56" fillId="4" borderId="7" xfId="12" applyFont="1" applyFill="1" applyBorder="1" applyAlignment="1" applyProtection="1">
      <alignment vertical="center"/>
    </xf>
    <xf numFmtId="0" fontId="80" fillId="0" borderId="3" xfId="0" applyFont="1" applyBorder="1" applyAlignment="1" applyProtection="1">
      <alignment vertical="center"/>
    </xf>
    <xf numFmtId="0" fontId="80" fillId="0" borderId="5" xfId="0" applyFont="1" applyBorder="1" applyAlignment="1" applyProtection="1">
      <alignment vertical="center"/>
    </xf>
    <xf numFmtId="9" fontId="55" fillId="4" borderId="0" xfId="0" applyNumberFormat="1" applyFont="1" applyFill="1" applyBorder="1" applyAlignment="1">
      <alignment vertical="center"/>
    </xf>
    <xf numFmtId="0" fontId="61" fillId="6" borderId="8" xfId="0" applyNumberFormat="1" applyFont="1" applyFill="1" applyBorder="1" applyAlignment="1">
      <alignment horizontal="center" vertical="center" wrapText="1"/>
    </xf>
    <xf numFmtId="0" fontId="61" fillId="3" borderId="8" xfId="0" applyNumberFormat="1" applyFont="1" applyFill="1" applyBorder="1" applyAlignment="1">
      <alignment horizontal="center" vertical="center" wrapText="1"/>
    </xf>
    <xf numFmtId="0" fontId="61" fillId="5" borderId="8" xfId="0" applyNumberFormat="1" applyFont="1" applyFill="1" applyBorder="1" applyAlignment="1">
      <alignment horizontal="center" vertical="center" wrapText="1"/>
    </xf>
    <xf numFmtId="0" fontId="22" fillId="0" borderId="3" xfId="0" applyFont="1" applyFill="1" applyBorder="1" applyAlignment="1">
      <alignment horizontal="left" vertical="center" wrapText="1"/>
    </xf>
    <xf numFmtId="0" fontId="23" fillId="0" borderId="7" xfId="0" applyFont="1" applyBorder="1" applyAlignment="1" applyProtection="1">
      <alignment horizontal="left" vertical="center" wrapText="1"/>
    </xf>
    <xf numFmtId="0" fontId="23" fillId="0" borderId="7" xfId="0" applyFont="1" applyBorder="1" applyAlignment="1" applyProtection="1">
      <alignment horizontal="left" vertical="center" wrapText="1"/>
      <protection locked="0"/>
    </xf>
    <xf numFmtId="166" fontId="10" fillId="3" borderId="9" xfId="0" applyNumberFormat="1" applyFont="1" applyFill="1" applyBorder="1" applyAlignment="1">
      <alignment vertical="center" wrapText="1"/>
    </xf>
    <xf numFmtId="166" fontId="10" fillId="3" borderId="30" xfId="0" applyNumberFormat="1" applyFont="1" applyFill="1" applyBorder="1" applyAlignment="1">
      <alignment vertical="center" wrapText="1"/>
    </xf>
    <xf numFmtId="0" fontId="24" fillId="3" borderId="32" xfId="0" applyNumberFormat="1" applyFont="1" applyFill="1" applyBorder="1" applyAlignment="1">
      <alignment horizontal="center" vertical="center" wrapText="1"/>
    </xf>
    <xf numFmtId="164" fontId="22" fillId="0" borderId="7" xfId="0" applyNumberFormat="1" applyFont="1" applyFill="1" applyBorder="1" applyAlignment="1" applyProtection="1">
      <alignment vertical="center"/>
    </xf>
    <xf numFmtId="164" fontId="10" fillId="3" borderId="7" xfId="0" applyNumberFormat="1" applyFont="1" applyFill="1" applyBorder="1" applyAlignment="1" applyProtection="1">
      <alignment vertical="center"/>
    </xf>
    <xf numFmtId="164" fontId="10" fillId="3" borderId="51" xfId="0" applyNumberFormat="1" applyFont="1" applyFill="1" applyBorder="1" applyAlignment="1" applyProtection="1">
      <alignment vertical="center"/>
    </xf>
    <xf numFmtId="166" fontId="24" fillId="3" borderId="42" xfId="0" applyNumberFormat="1" applyFont="1" applyFill="1" applyBorder="1" applyAlignment="1">
      <alignment horizontal="center" vertical="center" wrapText="1"/>
    </xf>
    <xf numFmtId="166" fontId="40" fillId="0" borderId="10" xfId="0" applyNumberFormat="1" applyFont="1" applyFill="1" applyBorder="1" applyAlignment="1" applyProtection="1">
      <alignment horizontal="center" vertical="center"/>
    </xf>
    <xf numFmtId="0" fontId="24" fillId="3" borderId="51" xfId="0" applyNumberFormat="1" applyFont="1" applyFill="1" applyBorder="1" applyAlignment="1">
      <alignment horizontal="center" vertical="center" wrapText="1"/>
    </xf>
    <xf numFmtId="0" fontId="56" fillId="2" borderId="3" xfId="0" applyFont="1" applyFill="1" applyBorder="1" applyAlignment="1">
      <alignment vertical="center"/>
    </xf>
    <xf numFmtId="0" fontId="56" fillId="2" borderId="4" xfId="0" applyFont="1" applyFill="1" applyBorder="1" applyAlignment="1">
      <alignment vertical="center"/>
    </xf>
    <xf numFmtId="166" fontId="56" fillId="2" borderId="4" xfId="0" applyNumberFormat="1" applyFont="1" applyFill="1" applyBorder="1" applyAlignment="1">
      <alignment vertical="center"/>
    </xf>
    <xf numFmtId="166" fontId="56" fillId="2" borderId="5" xfId="0" applyNumberFormat="1" applyFont="1" applyFill="1" applyBorder="1" applyAlignment="1">
      <alignment vertical="center"/>
    </xf>
    <xf numFmtId="0" fontId="64" fillId="0" borderId="0" xfId="0" applyFont="1" applyFill="1" applyAlignment="1">
      <alignment vertical="center"/>
    </xf>
    <xf numFmtId="166" fontId="46" fillId="3" borderId="8" xfId="0" applyNumberFormat="1" applyFont="1" applyFill="1" applyBorder="1" applyAlignment="1" applyProtection="1">
      <alignment horizontal="center" vertical="center"/>
    </xf>
    <xf numFmtId="166" fontId="56" fillId="3" borderId="19" xfId="0" applyNumberFormat="1" applyFont="1" applyFill="1" applyBorder="1" applyAlignment="1">
      <alignment horizontal="center" vertical="center" wrapText="1"/>
    </xf>
    <xf numFmtId="166" fontId="56" fillId="3" borderId="8" xfId="0" applyNumberFormat="1" applyFont="1" applyFill="1" applyBorder="1" applyAlignment="1">
      <alignment horizontal="center" vertical="center" wrapText="1"/>
    </xf>
    <xf numFmtId="9" fontId="53" fillId="18" borderId="7" xfId="0" applyNumberFormat="1" applyFont="1" applyFill="1" applyBorder="1" applyAlignment="1" applyProtection="1">
      <alignment horizontal="center" vertical="center"/>
      <protection locked="0"/>
    </xf>
    <xf numFmtId="166" fontId="47" fillId="0" borderId="4" xfId="0" applyNumberFormat="1" applyFont="1" applyFill="1" applyBorder="1" applyAlignment="1" applyProtection="1">
      <alignment horizontal="center" vertical="center"/>
    </xf>
    <xf numFmtId="164" fontId="46" fillId="2" borderId="29" xfId="0" applyNumberFormat="1" applyFont="1" applyFill="1" applyBorder="1" applyAlignment="1" applyProtection="1">
      <alignment vertical="center"/>
    </xf>
    <xf numFmtId="164" fontId="77" fillId="0" borderId="8" xfId="0" applyNumberFormat="1" applyFont="1" applyBorder="1" applyAlignment="1" applyProtection="1">
      <alignment horizontal="center" vertical="center" wrapText="1"/>
    </xf>
    <xf numFmtId="0" fontId="79" fillId="0" borderId="0" xfId="0" applyFont="1" applyBorder="1" applyAlignment="1" applyProtection="1">
      <alignment vertical="center"/>
      <protection locked="0"/>
    </xf>
    <xf numFmtId="0" fontId="79" fillId="0" borderId="15" xfId="0" applyFont="1" applyBorder="1" applyAlignment="1" applyProtection="1">
      <alignment vertical="center"/>
      <protection locked="0"/>
    </xf>
    <xf numFmtId="0" fontId="46" fillId="0" borderId="14" xfId="0" applyFont="1" applyBorder="1" applyAlignment="1" applyProtection="1">
      <alignment vertical="center"/>
      <protection locked="0"/>
    </xf>
    <xf numFmtId="166" fontId="46" fillId="0" borderId="18" xfId="0" applyNumberFormat="1" applyFont="1" applyBorder="1" applyAlignment="1" applyProtection="1">
      <alignment vertical="center"/>
      <protection locked="0"/>
    </xf>
    <xf numFmtId="0" fontId="46" fillId="0" borderId="11" xfId="0" applyFont="1" applyBorder="1" applyAlignment="1" applyProtection="1">
      <alignment vertical="center"/>
      <protection locked="0"/>
    </xf>
    <xf numFmtId="166" fontId="46" fillId="0" borderId="17" xfId="0" applyNumberFormat="1" applyFont="1" applyBorder="1" applyAlignment="1" applyProtection="1">
      <alignment vertical="center"/>
      <protection locked="0"/>
    </xf>
    <xf numFmtId="0" fontId="46" fillId="0" borderId="16" xfId="0" applyFont="1" applyFill="1" applyBorder="1" applyAlignment="1" applyProtection="1">
      <alignment vertical="center"/>
    </xf>
    <xf numFmtId="166" fontId="46" fillId="0" borderId="16" xfId="0" applyNumberFormat="1" applyFont="1" applyFill="1" applyBorder="1" applyAlignment="1" applyProtection="1">
      <alignment vertical="center"/>
    </xf>
    <xf numFmtId="166" fontId="46" fillId="0" borderId="5" xfId="0" applyNumberFormat="1" applyFont="1" applyFill="1" applyBorder="1" applyAlignment="1" applyProtection="1">
      <alignment vertical="center"/>
    </xf>
    <xf numFmtId="164" fontId="46" fillId="2" borderId="47" xfId="0" applyNumberFormat="1" applyFont="1" applyFill="1" applyBorder="1" applyAlignment="1" applyProtection="1">
      <alignment vertical="center"/>
    </xf>
    <xf numFmtId="0" fontId="46" fillId="0" borderId="15" xfId="0" applyFont="1" applyFill="1" applyBorder="1" applyAlignment="1" applyProtection="1">
      <alignment vertical="center"/>
      <protection locked="0"/>
    </xf>
    <xf numFmtId="166" fontId="46" fillId="0" borderId="18" xfId="0" applyNumberFormat="1" applyFont="1" applyFill="1" applyBorder="1" applyAlignment="1" applyProtection="1">
      <alignment vertical="center"/>
      <protection locked="0"/>
    </xf>
    <xf numFmtId="0" fontId="46" fillId="0" borderId="14" xfId="0" applyFont="1" applyFill="1" applyBorder="1" applyAlignment="1" applyProtection="1">
      <alignment vertical="center"/>
      <protection locked="0"/>
    </xf>
    <xf numFmtId="0" fontId="46" fillId="0" borderId="14" xfId="0" applyFont="1" applyFill="1" applyBorder="1" applyAlignment="1" applyProtection="1">
      <alignment vertical="center"/>
    </xf>
    <xf numFmtId="166" fontId="46" fillId="0" borderId="18" xfId="0" applyNumberFormat="1" applyFont="1" applyFill="1" applyBorder="1" applyAlignment="1" applyProtection="1">
      <alignment vertical="center"/>
    </xf>
    <xf numFmtId="164" fontId="56" fillId="3" borderId="17" xfId="0" applyNumberFormat="1" applyFont="1" applyFill="1" applyBorder="1" applyAlignment="1" applyProtection="1">
      <alignment vertical="center"/>
      <protection locked="0"/>
    </xf>
    <xf numFmtId="166" fontId="77" fillId="0" borderId="14" xfId="0" applyNumberFormat="1" applyFont="1" applyFill="1" applyBorder="1" applyAlignment="1" applyProtection="1">
      <alignment horizontal="center" vertical="center"/>
    </xf>
    <xf numFmtId="166" fontId="77" fillId="0" borderId="18" xfId="0" applyNumberFormat="1" applyFont="1" applyFill="1" applyBorder="1" applyAlignment="1" applyProtection="1">
      <alignment horizontal="center" vertical="center"/>
    </xf>
    <xf numFmtId="0" fontId="77" fillId="0" borderId="0" xfId="0" applyFont="1" applyBorder="1" applyAlignment="1" applyProtection="1">
      <alignment horizontal="center" vertical="center" wrapText="1"/>
      <protection locked="0"/>
    </xf>
    <xf numFmtId="166" fontId="77" fillId="0" borderId="0" xfId="0" applyNumberFormat="1" applyFont="1" applyBorder="1" applyAlignment="1" applyProtection="1">
      <alignment horizontal="center" vertical="center" wrapText="1"/>
      <protection locked="0"/>
    </xf>
    <xf numFmtId="0" fontId="77" fillId="0" borderId="11" xfId="0" applyFont="1" applyBorder="1" applyAlignment="1" applyProtection="1">
      <alignment horizontal="center" vertical="center" wrapText="1"/>
      <protection locked="0"/>
    </xf>
    <xf numFmtId="166" fontId="77" fillId="0" borderId="17" xfId="0" applyNumberFormat="1" applyFont="1" applyBorder="1" applyAlignment="1" applyProtection="1">
      <alignment horizontal="center" vertical="center" wrapText="1"/>
      <protection locked="0"/>
    </xf>
    <xf numFmtId="166" fontId="77" fillId="0" borderId="15" xfId="0" applyNumberFormat="1" applyFont="1" applyFill="1" applyBorder="1" applyAlignment="1" applyProtection="1">
      <alignment horizontal="center" vertical="center"/>
    </xf>
    <xf numFmtId="166" fontId="46" fillId="0" borderId="0" xfId="0" applyNumberFormat="1" applyFont="1" applyBorder="1" applyAlignment="1" applyProtection="1">
      <alignment vertical="center"/>
    </xf>
    <xf numFmtId="175" fontId="46" fillId="3" borderId="0" xfId="0" applyNumberFormat="1" applyFont="1" applyFill="1" applyBorder="1" applyAlignment="1" applyProtection="1">
      <alignment vertical="center"/>
    </xf>
    <xf numFmtId="164" fontId="46" fillId="0" borderId="19" xfId="0" applyNumberFormat="1" applyFont="1" applyFill="1" applyBorder="1" applyAlignment="1" applyProtection="1">
      <alignment vertical="center"/>
    </xf>
    <xf numFmtId="0" fontId="46" fillId="0" borderId="15" xfId="0" applyFont="1" applyBorder="1" applyAlignment="1" applyProtection="1">
      <alignment vertical="center"/>
    </xf>
    <xf numFmtId="166" fontId="46" fillId="0" borderId="15" xfId="0" applyNumberFormat="1" applyFont="1" applyBorder="1" applyAlignment="1" applyProtection="1">
      <alignment vertical="center"/>
    </xf>
    <xf numFmtId="0" fontId="46" fillId="0" borderId="14" xfId="0" applyFont="1" applyBorder="1" applyAlignment="1" applyProtection="1">
      <alignment vertical="center"/>
    </xf>
    <xf numFmtId="166" fontId="46" fillId="0" borderId="18" xfId="0" applyNumberFormat="1" applyFont="1" applyBorder="1" applyAlignment="1" applyProtection="1">
      <alignment vertical="center"/>
    </xf>
    <xf numFmtId="164" fontId="64" fillId="3" borderId="25" xfId="11" applyFont="1" applyFill="1" applyBorder="1" applyAlignment="1">
      <alignment vertical="center"/>
    </xf>
    <xf numFmtId="0" fontId="46" fillId="0" borderId="14" xfId="0" applyFont="1" applyFill="1" applyBorder="1" applyAlignment="1" applyProtection="1">
      <alignment horizontal="left" vertical="center" wrapText="1"/>
      <protection locked="0"/>
    </xf>
    <xf numFmtId="0" fontId="46" fillId="0" borderId="3" xfId="0" applyFont="1" applyFill="1" applyBorder="1" applyAlignment="1" applyProtection="1">
      <alignment horizontal="left" vertical="center" wrapText="1"/>
      <protection locked="0"/>
    </xf>
    <xf numFmtId="0" fontId="46" fillId="0" borderId="18" xfId="0" applyFont="1" applyFill="1" applyBorder="1" applyAlignment="1" applyProtection="1">
      <alignment horizontal="left" vertical="center" wrapText="1"/>
      <protection locked="0"/>
    </xf>
    <xf numFmtId="0" fontId="46" fillId="0" borderId="18" xfId="0" applyFont="1" applyFill="1" applyBorder="1" applyAlignment="1" applyProtection="1">
      <alignment vertical="center" wrapText="1"/>
      <protection locked="0"/>
    </xf>
    <xf numFmtId="0" fontId="46" fillId="0" borderId="5" xfId="0" applyFont="1" applyFill="1" applyBorder="1" applyAlignment="1" applyProtection="1">
      <alignment vertical="center" wrapText="1"/>
      <protection locked="0"/>
    </xf>
    <xf numFmtId="0" fontId="30" fillId="0" borderId="0" xfId="9"/>
    <xf numFmtId="164" fontId="46" fillId="2" borderId="19" xfId="0" applyNumberFormat="1" applyFont="1" applyFill="1" applyBorder="1" applyAlignment="1" applyProtection="1">
      <alignment vertical="center"/>
    </xf>
    <xf numFmtId="0" fontId="80" fillId="0" borderId="0" xfId="0" applyFont="1" applyBorder="1" applyAlignment="1" applyProtection="1">
      <alignment vertical="center"/>
    </xf>
    <xf numFmtId="0" fontId="80" fillId="0" borderId="17" xfId="0" applyFont="1" applyBorder="1" applyAlignment="1" applyProtection="1">
      <alignment vertical="center"/>
    </xf>
    <xf numFmtId="0" fontId="106" fillId="17" borderId="26" xfId="0" applyFont="1" applyFill="1" applyBorder="1" applyAlignment="1">
      <alignment vertical="center" wrapText="1"/>
    </xf>
    <xf numFmtId="164" fontId="46" fillId="12" borderId="0" xfId="0" applyNumberFormat="1" applyFont="1" applyFill="1" applyBorder="1" applyAlignment="1" applyProtection="1">
      <alignment vertical="center"/>
    </xf>
    <xf numFmtId="0" fontId="77" fillId="12" borderId="0" xfId="0" applyFont="1" applyFill="1" applyBorder="1" applyAlignment="1" applyProtection="1">
      <alignment horizontal="center" vertical="center" wrapText="1"/>
      <protection locked="0"/>
    </xf>
    <xf numFmtId="166" fontId="77" fillId="12" borderId="0" xfId="0" applyNumberFormat="1" applyFont="1" applyFill="1" applyBorder="1" applyAlignment="1" applyProtection="1">
      <alignment horizontal="center" vertical="center" wrapText="1"/>
      <protection locked="0"/>
    </xf>
    <xf numFmtId="0" fontId="46" fillId="12" borderId="0" xfId="0" applyFont="1" applyFill="1" applyBorder="1" applyAlignment="1" applyProtection="1">
      <alignment vertical="center"/>
    </xf>
    <xf numFmtId="166" fontId="46" fillId="12" borderId="0" xfId="0" applyNumberFormat="1" applyFont="1" applyFill="1" applyBorder="1" applyAlignment="1" applyProtection="1">
      <alignment vertical="center"/>
    </xf>
    <xf numFmtId="0" fontId="46" fillId="12" borderId="0" xfId="0" applyFont="1" applyFill="1" applyBorder="1" applyAlignment="1" applyProtection="1">
      <alignment vertical="center"/>
      <protection locked="0"/>
    </xf>
    <xf numFmtId="166" fontId="46" fillId="12" borderId="0" xfId="0" applyNumberFormat="1" applyFont="1" applyFill="1" applyBorder="1" applyAlignment="1" applyProtection="1">
      <alignment vertical="center"/>
      <protection locked="0"/>
    </xf>
    <xf numFmtId="175" fontId="46" fillId="12" borderId="0" xfId="0" applyNumberFormat="1" applyFont="1" applyFill="1" applyBorder="1" applyAlignment="1" applyProtection="1">
      <alignment vertical="center"/>
    </xf>
    <xf numFmtId="164" fontId="56" fillId="12" borderId="0" xfId="0" applyNumberFormat="1" applyFont="1" applyFill="1" applyBorder="1" applyAlignment="1" applyProtection="1">
      <alignment vertical="center"/>
    </xf>
    <xf numFmtId="175" fontId="56" fillId="12" borderId="0" xfId="0" applyNumberFormat="1" applyFont="1" applyFill="1" applyBorder="1" applyAlignment="1" applyProtection="1">
      <alignment vertical="center"/>
    </xf>
    <xf numFmtId="0" fontId="56" fillId="12" borderId="0" xfId="0" applyFont="1" applyFill="1" applyAlignment="1">
      <alignment vertical="center"/>
    </xf>
    <xf numFmtId="164" fontId="56" fillId="12" borderId="0" xfId="0" applyNumberFormat="1" applyFont="1" applyFill="1" applyBorder="1" applyAlignment="1" applyProtection="1">
      <alignment vertical="center"/>
      <protection locked="0"/>
    </xf>
    <xf numFmtId="0" fontId="46" fillId="12" borderId="0" xfId="0" applyFont="1" applyFill="1" applyAlignment="1" applyProtection="1">
      <alignment vertical="center"/>
      <protection locked="0"/>
    </xf>
    <xf numFmtId="166" fontId="46" fillId="12" borderId="0" xfId="0" applyNumberFormat="1" applyFont="1" applyFill="1" applyAlignment="1" applyProtection="1">
      <alignment vertical="center"/>
      <protection locked="0"/>
    </xf>
    <xf numFmtId="164" fontId="46" fillId="16" borderId="7" xfId="11" applyFont="1" applyFill="1" applyBorder="1" applyAlignment="1" applyProtection="1">
      <alignment vertical="center"/>
      <protection locked="0"/>
    </xf>
    <xf numFmtId="164" fontId="46" fillId="16" borderId="5" xfId="0" applyNumberFormat="1" applyFont="1" applyFill="1" applyBorder="1" applyAlignment="1" applyProtection="1">
      <alignment vertical="center"/>
      <protection locked="0"/>
    </xf>
    <xf numFmtId="164" fontId="46" fillId="16" borderId="18" xfId="0" applyNumberFormat="1" applyFont="1" applyFill="1" applyBorder="1" applyAlignment="1" applyProtection="1">
      <alignment vertical="center"/>
      <protection locked="0"/>
    </xf>
    <xf numFmtId="166" fontId="46" fillId="0" borderId="7" xfId="0" applyNumberFormat="1" applyFont="1" applyFill="1" applyBorder="1" applyAlignment="1" applyProtection="1">
      <alignment vertical="center"/>
    </xf>
    <xf numFmtId="176" fontId="46" fillId="16" borderId="7" xfId="0" applyNumberFormat="1" applyFont="1" applyFill="1" applyBorder="1" applyAlignment="1" applyProtection="1">
      <alignment vertical="center"/>
      <protection locked="0"/>
    </xf>
    <xf numFmtId="177" fontId="46" fillId="0" borderId="25" xfId="0" applyNumberFormat="1" applyFont="1" applyFill="1" applyBorder="1" applyAlignment="1" applyProtection="1">
      <alignment vertical="center"/>
    </xf>
    <xf numFmtId="164" fontId="46" fillId="4" borderId="7" xfId="20">
      <alignment vertical="center"/>
    </xf>
    <xf numFmtId="0" fontId="89" fillId="0" borderId="0" xfId="0" applyFont="1" applyAlignment="1" applyProtection="1">
      <alignment horizontal="left" vertical="center"/>
      <protection locked="0"/>
    </xf>
    <xf numFmtId="0" fontId="86" fillId="0" borderId="0" xfId="9" quotePrefix="1" applyFont="1" applyAlignment="1" applyProtection="1">
      <alignment vertical="center"/>
      <protection locked="0"/>
    </xf>
    <xf numFmtId="0" fontId="94" fillId="0" borderId="0" xfId="9" applyFont="1" applyFill="1" applyBorder="1" applyAlignment="1" applyProtection="1">
      <alignment vertical="center" wrapText="1"/>
      <protection locked="0"/>
    </xf>
    <xf numFmtId="0" fontId="89" fillId="0" borderId="0" xfId="0" applyFont="1" applyAlignment="1" applyProtection="1">
      <alignment wrapText="1"/>
      <protection locked="0"/>
    </xf>
    <xf numFmtId="0" fontId="94" fillId="0" borderId="0" xfId="9" quotePrefix="1" applyFont="1" applyFill="1" applyBorder="1" applyAlignment="1" applyProtection="1">
      <alignment horizontal="left" vertical="center" wrapText="1"/>
      <protection locked="0"/>
    </xf>
    <xf numFmtId="0" fontId="95" fillId="0" borderId="0" xfId="0" applyFont="1" applyAlignment="1" applyProtection="1">
      <alignment horizontal="left" vertical="center"/>
      <protection locked="0"/>
    </xf>
    <xf numFmtId="0" fontId="94" fillId="0" borderId="0" xfId="9" quotePrefix="1" applyFont="1" applyBorder="1" applyAlignment="1" applyProtection="1">
      <alignment vertical="center" wrapText="1"/>
      <protection locked="0"/>
    </xf>
    <xf numFmtId="0" fontId="86" fillId="0" borderId="0" xfId="9" applyFont="1" applyFill="1" applyBorder="1" applyAlignment="1" applyProtection="1">
      <alignment vertical="center" wrapText="1"/>
      <protection locked="0"/>
    </xf>
    <xf numFmtId="0" fontId="89" fillId="0" borderId="0" xfId="0" applyFont="1" applyProtection="1">
      <protection locked="0"/>
    </xf>
    <xf numFmtId="0" fontId="114" fillId="0" borderId="0" xfId="9" applyFont="1" applyAlignment="1" applyProtection="1">
      <alignment vertical="center"/>
      <protection locked="0"/>
    </xf>
    <xf numFmtId="166" fontId="47" fillId="0" borderId="0" xfId="0" applyNumberFormat="1" applyFont="1" applyFill="1" applyAlignment="1" applyProtection="1">
      <alignment vertical="center"/>
      <protection locked="0"/>
    </xf>
    <xf numFmtId="0" fontId="47" fillId="0" borderId="0" xfId="0" applyFont="1" applyFill="1" applyAlignment="1" applyProtection="1">
      <alignment vertical="center"/>
      <protection locked="0"/>
    </xf>
    <xf numFmtId="0" fontId="114" fillId="0" borderId="0" xfId="9" applyFont="1" applyProtection="1">
      <protection locked="0"/>
    </xf>
    <xf numFmtId="0" fontId="59" fillId="0" borderId="0" xfId="0" applyFont="1" applyAlignment="1" applyProtection="1">
      <alignment vertical="center"/>
      <protection locked="0"/>
    </xf>
    <xf numFmtId="0" fontId="113" fillId="0" borderId="0" xfId="9" applyFont="1" applyAlignment="1" applyProtection="1">
      <alignment vertical="center"/>
      <protection locked="0"/>
    </xf>
    <xf numFmtId="0" fontId="113" fillId="0" borderId="0" xfId="9" quotePrefix="1" applyFont="1" applyAlignment="1" applyProtection="1">
      <alignment vertical="center"/>
      <protection locked="0"/>
    </xf>
    <xf numFmtId="0" fontId="86" fillId="0" borderId="0" xfId="9" applyFont="1" applyAlignment="1" applyProtection="1">
      <alignment vertical="center"/>
      <protection locked="0"/>
    </xf>
    <xf numFmtId="0" fontId="72" fillId="0" borderId="0" xfId="0" applyFont="1" applyFill="1" applyAlignment="1" applyProtection="1">
      <alignment vertical="center"/>
      <protection locked="0"/>
    </xf>
    <xf numFmtId="0" fontId="72" fillId="0" borderId="0" xfId="0" applyFont="1" applyAlignment="1" applyProtection="1">
      <alignment vertical="center"/>
      <protection locked="0"/>
    </xf>
    <xf numFmtId="0" fontId="86" fillId="0" borderId="0" xfId="9" applyFont="1" applyFill="1" applyAlignment="1" applyProtection="1">
      <alignment vertical="center"/>
      <protection locked="0"/>
    </xf>
    <xf numFmtId="0" fontId="85" fillId="0" borderId="0" xfId="0" applyFont="1" applyFill="1" applyAlignment="1" applyProtection="1">
      <alignment vertical="center"/>
      <protection locked="0"/>
    </xf>
    <xf numFmtId="10" fontId="46" fillId="0" borderId="7" xfId="12" applyNumberFormat="1" applyFont="1" applyBorder="1" applyAlignment="1" applyProtection="1">
      <alignment vertical="center"/>
    </xf>
    <xf numFmtId="10" fontId="46" fillId="0" borderId="7" xfId="12" quotePrefix="1" applyNumberFormat="1" applyFont="1" applyFill="1" applyBorder="1" applyAlignment="1" applyProtection="1">
      <alignment vertical="center"/>
    </xf>
    <xf numFmtId="10" fontId="46" fillId="0" borderId="7" xfId="0" applyNumberFormat="1" applyFont="1" applyBorder="1" applyAlignment="1" applyProtection="1">
      <alignment vertical="center"/>
    </xf>
    <xf numFmtId="10" fontId="56" fillId="4" borderId="7" xfId="12" applyNumberFormat="1" applyFont="1" applyFill="1" applyBorder="1" applyAlignment="1" applyProtection="1">
      <alignment vertical="center"/>
    </xf>
    <xf numFmtId="165" fontId="46" fillId="0" borderId="0" xfId="21" applyFont="1" applyFill="1" applyBorder="1" applyAlignment="1" applyProtection="1">
      <alignment vertical="center"/>
    </xf>
    <xf numFmtId="10" fontId="46" fillId="0" borderId="0" xfId="12" applyNumberFormat="1" applyFont="1" applyFill="1" applyBorder="1" applyAlignment="1" applyProtection="1">
      <alignment vertical="center"/>
    </xf>
    <xf numFmtId="164" fontId="47" fillId="0" borderId="0" xfId="0" applyNumberFormat="1" applyFont="1" applyProtection="1"/>
    <xf numFmtId="0" fontId="47" fillId="0" borderId="0" xfId="0" applyFont="1" applyProtection="1"/>
    <xf numFmtId="10" fontId="47" fillId="0" borderId="0" xfId="0" applyNumberFormat="1" applyFont="1" applyBorder="1" applyAlignment="1" applyProtection="1">
      <alignment vertical="center"/>
    </xf>
    <xf numFmtId="9" fontId="47" fillId="0" borderId="0" xfId="0" applyNumberFormat="1" applyFont="1" applyBorder="1" applyAlignment="1" applyProtection="1">
      <alignment vertical="center"/>
    </xf>
    <xf numFmtId="164" fontId="46" fillId="0" borderId="25" xfId="0" applyNumberFormat="1" applyFont="1" applyFill="1" applyBorder="1" applyAlignment="1" applyProtection="1">
      <alignment vertical="center"/>
    </xf>
    <xf numFmtId="0" fontId="116" fillId="0" borderId="3" xfId="0" applyFont="1" applyBorder="1" applyProtection="1"/>
    <xf numFmtId="0" fontId="46" fillId="0" borderId="5" xfId="0" applyFont="1" applyBorder="1" applyProtection="1"/>
    <xf numFmtId="0" fontId="56" fillId="0" borderId="3" xfId="0" applyFont="1" applyBorder="1" applyAlignment="1" applyProtection="1">
      <alignment vertical="center"/>
    </xf>
    <xf numFmtId="166" fontId="10" fillId="0" borderId="25" xfId="0" applyNumberFormat="1" applyFont="1" applyFill="1" applyBorder="1" applyAlignment="1" applyProtection="1">
      <alignment vertical="center"/>
    </xf>
    <xf numFmtId="0" fontId="97" fillId="0" borderId="0" xfId="0" applyFont="1" applyBorder="1" applyAlignment="1">
      <alignment horizontal="center" vertical="center"/>
    </xf>
    <xf numFmtId="0" fontId="97" fillId="0" borderId="0" xfId="0" applyFont="1" applyFill="1" applyBorder="1" applyAlignment="1">
      <alignment horizontal="center" vertical="center"/>
    </xf>
    <xf numFmtId="0" fontId="89" fillId="0" borderId="0" xfId="0" applyFont="1" applyAlignment="1">
      <alignment horizontal="center" vertical="center"/>
    </xf>
    <xf numFmtId="0" fontId="104" fillId="18" borderId="53" xfId="0" applyFont="1" applyFill="1" applyBorder="1" applyAlignment="1" applyProtection="1">
      <alignment horizontal="left" vertical="center" wrapText="1"/>
    </xf>
    <xf numFmtId="0" fontId="104" fillId="18" borderId="0" xfId="0" applyFont="1" applyFill="1" applyBorder="1" applyAlignment="1" applyProtection="1">
      <alignment horizontal="left" vertical="center" wrapText="1"/>
    </xf>
    <xf numFmtId="0" fontId="80" fillId="0" borderId="7" xfId="0" applyFont="1" applyBorder="1" applyAlignment="1" applyProtection="1">
      <alignment horizontal="left" vertical="center"/>
    </xf>
    <xf numFmtId="0" fontId="78" fillId="0" borderId="3" xfId="0" applyFont="1" applyBorder="1" applyAlignment="1" applyProtection="1">
      <alignment horizontal="left" vertical="center"/>
    </xf>
    <xf numFmtId="0" fontId="78" fillId="0" borderId="4" xfId="0" applyFont="1" applyBorder="1" applyAlignment="1" applyProtection="1">
      <alignment horizontal="left" vertical="center"/>
    </xf>
    <xf numFmtId="0" fontId="80" fillId="0" borderId="7" xfId="0" applyFont="1" applyFill="1" applyBorder="1" applyAlignment="1" applyProtection="1">
      <alignment horizontal="left" vertical="center"/>
    </xf>
    <xf numFmtId="0" fontId="46" fillId="0" borderId="3" xfId="0" applyFont="1" applyFill="1" applyBorder="1" applyAlignment="1" applyProtection="1">
      <alignment vertical="center" wrapText="1"/>
    </xf>
    <xf numFmtId="0" fontId="46" fillId="0" borderId="5" xfId="0" applyFont="1" applyFill="1" applyBorder="1" applyAlignment="1" applyProtection="1">
      <alignment vertical="center" wrapText="1"/>
    </xf>
    <xf numFmtId="0" fontId="56" fillId="0" borderId="0" xfId="0" applyFont="1" applyAlignment="1" applyProtection="1">
      <alignment vertical="center" wrapText="1"/>
    </xf>
    <xf numFmtId="0" fontId="46" fillId="0" borderId="0" xfId="0" applyFont="1" applyAlignment="1" applyProtection="1">
      <alignment vertical="center" wrapText="1"/>
    </xf>
    <xf numFmtId="0" fontId="8" fillId="0" borderId="7" xfId="0" applyFont="1" applyFill="1" applyBorder="1" applyAlignment="1">
      <alignment vertical="center" wrapText="1"/>
    </xf>
    <xf numFmtId="0" fontId="26" fillId="0" borderId="7" xfId="0" applyFont="1" applyFill="1" applyBorder="1" applyAlignment="1">
      <alignmen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8" fillId="0" borderId="15" xfId="10" applyFont="1" applyFill="1" applyBorder="1" applyAlignment="1">
      <alignment vertical="center" wrapText="1"/>
    </xf>
    <xf numFmtId="0" fontId="8" fillId="0" borderId="18" xfId="1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8" fillId="0" borderId="7" xfId="0" applyFont="1" applyBorder="1" applyAlignment="1">
      <alignment vertical="center"/>
    </xf>
    <xf numFmtId="0" fontId="0" fillId="0" borderId="7" xfId="0" applyBorder="1" applyAlignment="1">
      <alignment vertical="center"/>
    </xf>
    <xf numFmtId="0" fontId="8" fillId="0" borderId="7" xfId="10" applyFont="1" applyFill="1" applyBorder="1" applyAlignment="1">
      <alignmen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27" fillId="7" borderId="0" xfId="0" applyFont="1" applyFill="1" applyAlignment="1">
      <alignment horizontal="left" vertical="center" wrapText="1"/>
    </xf>
    <xf numFmtId="0" fontId="18" fillId="2" borderId="6" xfId="0" applyFont="1" applyFill="1" applyBorder="1" applyAlignment="1" applyProtection="1">
      <alignment horizontal="left" vertical="center"/>
    </xf>
    <xf numFmtId="0" fontId="18" fillId="2" borderId="21"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18" fillId="2" borderId="41" xfId="0" applyFont="1" applyFill="1" applyBorder="1" applyAlignment="1" applyProtection="1">
      <alignment horizontal="left" vertical="center"/>
    </xf>
    <xf numFmtId="14" fontId="0" fillId="2" borderId="7" xfId="0" applyNumberFormat="1"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0" fontId="18" fillId="2" borderId="7"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25" fillId="0" borderId="16"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xf>
    <xf numFmtId="0" fontId="26" fillId="0" borderId="7" xfId="0" applyFont="1" applyBorder="1" applyAlignment="1">
      <alignment horizontal="left" vertical="center" wrapText="1"/>
    </xf>
    <xf numFmtId="0" fontId="32" fillId="0" borderId="0" xfId="0" applyFont="1" applyAlignment="1">
      <alignment vertical="center" wrapText="1"/>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36" fillId="0" borderId="0" xfId="0" applyFont="1" applyAlignment="1">
      <alignment horizontal="left" vertical="center" wrapText="1" indent="1"/>
    </xf>
    <xf numFmtId="0" fontId="36" fillId="0" borderId="0" xfId="0" applyFont="1" applyAlignment="1">
      <alignment horizontal="left" vertical="center" indent="1"/>
    </xf>
    <xf numFmtId="0" fontId="50" fillId="2" borderId="48" xfId="0" applyFont="1" applyFill="1" applyBorder="1" applyAlignment="1" applyProtection="1">
      <alignment horizontal="left" vertical="center" wrapText="1"/>
    </xf>
    <xf numFmtId="0" fontId="50" fillId="2" borderId="49" xfId="0" applyFont="1" applyFill="1" applyBorder="1" applyAlignment="1" applyProtection="1">
      <alignment horizontal="left" vertical="center" wrapText="1"/>
    </xf>
    <xf numFmtId="0" fontId="50" fillId="2" borderId="13" xfId="0" applyFont="1" applyFill="1" applyBorder="1" applyAlignment="1" applyProtection="1">
      <alignment horizontal="left" vertical="center" wrapText="1"/>
    </xf>
    <xf numFmtId="0" fontId="34" fillId="0" borderId="0" xfId="0" applyFont="1" applyAlignment="1">
      <alignment horizontal="left" wrapText="1"/>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80" fillId="0" borderId="7" xfId="0" applyFont="1" applyBorder="1" applyAlignment="1" applyProtection="1">
      <alignment horizontal="left" vertical="center" wrapText="1"/>
    </xf>
    <xf numFmtId="0" fontId="80" fillId="0" borderId="8" xfId="0" applyFont="1" applyBorder="1" applyAlignment="1" applyProtection="1">
      <alignment horizontal="left" vertical="center"/>
    </xf>
    <xf numFmtId="0" fontId="80" fillId="0" borderId="40" xfId="0" applyFont="1" applyBorder="1" applyAlignment="1" applyProtection="1">
      <alignment horizontal="left" vertical="center"/>
    </xf>
    <xf numFmtId="0" fontId="80" fillId="0" borderId="8" xfId="0" applyFont="1" applyBorder="1" applyAlignment="1" applyProtection="1">
      <alignment horizontal="left" vertical="center"/>
      <protection locked="0"/>
    </xf>
    <xf numFmtId="0" fontId="80" fillId="0" borderId="40" xfId="0" applyFont="1" applyBorder="1" applyAlignment="1" applyProtection="1">
      <alignment horizontal="left" vertical="center"/>
      <protection locked="0"/>
    </xf>
    <xf numFmtId="0" fontId="1" fillId="0" borderId="3" xfId="0" applyFont="1" applyBorder="1" applyAlignment="1" applyProtection="1">
      <alignment horizontal="left" vertical="center"/>
    </xf>
    <xf numFmtId="0" fontId="1" fillId="0" borderId="5" xfId="0" applyFont="1" applyBorder="1" applyAlignment="1" applyProtection="1">
      <alignment horizontal="left" vertical="center"/>
    </xf>
    <xf numFmtId="164" fontId="46" fillId="0" borderId="3" xfId="0" applyNumberFormat="1" applyFont="1" applyFill="1" applyBorder="1" applyAlignment="1" applyProtection="1">
      <alignment vertical="center"/>
    </xf>
    <xf numFmtId="164" fontId="46" fillId="0" borderId="5" xfId="0" applyNumberFormat="1" applyFont="1" applyFill="1" applyBorder="1" applyAlignment="1" applyProtection="1">
      <alignment vertical="center"/>
    </xf>
    <xf numFmtId="0" fontId="46" fillId="0" borderId="3" xfId="0" applyFont="1" applyFill="1" applyBorder="1" applyAlignment="1" applyProtection="1">
      <alignment horizontal="left" vertical="top" wrapText="1"/>
    </xf>
    <xf numFmtId="0" fontId="46" fillId="0" borderId="5" xfId="0" applyFont="1" applyFill="1" applyBorder="1" applyAlignment="1" applyProtection="1">
      <alignment horizontal="left" vertical="top" wrapText="1"/>
    </xf>
    <xf numFmtId="0" fontId="46" fillId="0" borderId="14" xfId="0" applyFont="1" applyFill="1" applyBorder="1" applyAlignment="1" applyProtection="1">
      <alignment horizontal="left" vertical="top" wrapText="1"/>
    </xf>
    <xf numFmtId="0" fontId="46" fillId="0" borderId="18" xfId="0" applyFont="1" applyFill="1" applyBorder="1" applyAlignment="1" applyProtection="1">
      <alignment horizontal="left" vertical="top" wrapText="1"/>
    </xf>
    <xf numFmtId="0" fontId="56" fillId="0" borderId="0" xfId="0" applyFont="1" applyBorder="1" applyAlignment="1">
      <alignment horizontal="left" vertical="center" wrapText="1"/>
    </xf>
    <xf numFmtId="0" fontId="56" fillId="0" borderId="0" xfId="0" applyFont="1" applyAlignment="1">
      <alignment vertical="center" wrapText="1"/>
    </xf>
    <xf numFmtId="0" fontId="46" fillId="0" borderId="0" xfId="0" applyFont="1" applyAlignment="1">
      <alignment vertical="center" wrapText="1"/>
    </xf>
    <xf numFmtId="0" fontId="80" fillId="0" borderId="7" xfId="0" applyFont="1" applyBorder="1" applyAlignment="1" applyProtection="1">
      <alignment horizontal="left" vertical="center"/>
      <protection locked="0"/>
    </xf>
    <xf numFmtId="0" fontId="56" fillId="0" borderId="8" xfId="0" applyFont="1" applyBorder="1" applyAlignment="1" applyProtection="1">
      <alignment horizontal="left" vertical="center" wrapText="1"/>
      <protection locked="0"/>
    </xf>
    <xf numFmtId="0" fontId="46" fillId="0" borderId="8" xfId="0" applyFont="1" applyBorder="1" applyAlignment="1" applyProtection="1">
      <alignment horizontal="left" vertical="center" wrapText="1"/>
    </xf>
    <xf numFmtId="0" fontId="78" fillId="0" borderId="40" xfId="0" applyFont="1" applyBorder="1" applyAlignment="1" applyProtection="1">
      <alignment horizontal="left" vertical="center"/>
    </xf>
    <xf numFmtId="0" fontId="78" fillId="0" borderId="16" xfId="0" applyFont="1" applyBorder="1" applyAlignment="1" applyProtection="1">
      <alignment horizontal="left" vertical="center"/>
    </xf>
    <xf numFmtId="0" fontId="80" fillId="0" borderId="3" xfId="0" applyFont="1" applyBorder="1" applyAlignment="1" applyProtection="1">
      <alignment horizontal="left" vertical="center"/>
    </xf>
    <xf numFmtId="0" fontId="46" fillId="0" borderId="7" xfId="0" applyFont="1" applyBorder="1" applyAlignment="1" applyProtection="1">
      <alignment horizontal="left" vertical="center" wrapText="1"/>
    </xf>
    <xf numFmtId="4" fontId="65" fillId="3" borderId="19" xfId="0" applyNumberFormat="1" applyFont="1" applyFill="1" applyBorder="1" applyAlignment="1">
      <alignment horizontal="center" vertical="center" wrapText="1"/>
    </xf>
    <xf numFmtId="4" fontId="65" fillId="3" borderId="8" xfId="0" applyNumberFormat="1" applyFont="1" applyFill="1" applyBorder="1" applyAlignment="1">
      <alignment horizontal="center" vertical="center" wrapText="1"/>
    </xf>
    <xf numFmtId="4" fontId="64" fillId="3" borderId="14" xfId="0" applyNumberFormat="1" applyFont="1" applyFill="1" applyBorder="1" applyAlignment="1">
      <alignment horizontal="center" vertical="center" wrapText="1"/>
    </xf>
    <xf numFmtId="4" fontId="64" fillId="3" borderId="18" xfId="0" applyNumberFormat="1" applyFont="1" applyFill="1" applyBorder="1" applyAlignment="1">
      <alignment horizontal="center" vertical="center" wrapText="1"/>
    </xf>
    <xf numFmtId="166" fontId="64" fillId="3" borderId="14" xfId="0" applyNumberFormat="1" applyFont="1" applyFill="1" applyBorder="1" applyAlignment="1">
      <alignment horizontal="center" vertical="center" wrapText="1"/>
    </xf>
    <xf numFmtId="166" fontId="64" fillId="3" borderId="18" xfId="0" applyNumberFormat="1" applyFont="1" applyFill="1" applyBorder="1" applyAlignment="1">
      <alignment horizontal="center" vertical="center" wrapText="1"/>
    </xf>
    <xf numFmtId="0" fontId="64" fillId="3" borderId="40" xfId="0" applyNumberFormat="1" applyFont="1" applyFill="1" applyBorder="1" applyAlignment="1">
      <alignment horizontal="center" vertical="center" wrapText="1"/>
    </xf>
    <xf numFmtId="0" fontId="64" fillId="3" borderId="46" xfId="0" applyNumberFormat="1" applyFont="1" applyFill="1" applyBorder="1" applyAlignment="1">
      <alignment horizontal="center" vertical="center" wrapText="1"/>
    </xf>
    <xf numFmtId="0" fontId="64" fillId="15" borderId="0" xfId="0" applyFont="1" applyFill="1" applyBorder="1" applyAlignment="1">
      <alignment horizontal="center"/>
    </xf>
    <xf numFmtId="166" fontId="62" fillId="6" borderId="19" xfId="0" applyNumberFormat="1" applyFont="1" applyFill="1" applyBorder="1" applyAlignment="1">
      <alignment horizontal="center" vertical="center" wrapText="1"/>
    </xf>
    <xf numFmtId="166" fontId="62" fillId="6" borderId="8" xfId="0" applyNumberFormat="1" applyFont="1" applyFill="1" applyBorder="1" applyAlignment="1">
      <alignment horizontal="center" vertical="center" wrapText="1"/>
    </xf>
    <xf numFmtId="166" fontId="62" fillId="5" borderId="19" xfId="0" applyNumberFormat="1" applyFont="1" applyFill="1" applyBorder="1" applyAlignment="1">
      <alignment horizontal="center" vertical="center" wrapText="1"/>
    </xf>
    <xf numFmtId="166" fontId="62" fillId="5" borderId="8" xfId="0" applyNumberFormat="1" applyFont="1" applyFill="1" applyBorder="1" applyAlignment="1">
      <alignment horizontal="center" vertical="center" wrapText="1"/>
    </xf>
    <xf numFmtId="0" fontId="64" fillId="5" borderId="0" xfId="0" applyFont="1" applyFill="1" applyAlignment="1">
      <alignment horizontal="center"/>
    </xf>
    <xf numFmtId="166" fontId="62" fillId="3" borderId="19" xfId="0" applyNumberFormat="1" applyFont="1" applyFill="1" applyBorder="1" applyAlignment="1">
      <alignment horizontal="center" vertical="center" wrapText="1"/>
    </xf>
    <xf numFmtId="166" fontId="62" fillId="3" borderId="8" xfId="0" applyNumberFormat="1" applyFont="1" applyFill="1" applyBorder="1" applyAlignment="1">
      <alignment horizontal="center" vertical="center" wrapText="1"/>
    </xf>
    <xf numFmtId="0" fontId="64" fillId="2" borderId="0" xfId="0" applyFont="1" applyFill="1" applyBorder="1" applyAlignment="1">
      <alignment horizontal="center"/>
    </xf>
    <xf numFmtId="0" fontId="10" fillId="0" borderId="0" xfId="0" applyFont="1" applyAlignment="1">
      <alignment vertical="center" wrapText="1"/>
    </xf>
    <xf numFmtId="0" fontId="24" fillId="0" borderId="0" xfId="0" applyFont="1" applyAlignment="1">
      <alignment vertical="center" wrapText="1"/>
    </xf>
    <xf numFmtId="166" fontId="10" fillId="3" borderId="42" xfId="0" applyNumberFormat="1" applyFont="1" applyFill="1" applyBorder="1" applyAlignment="1">
      <alignment horizontal="center" vertical="center" wrapText="1"/>
    </xf>
    <xf numFmtId="166" fontId="10" fillId="3" borderId="51" xfId="0" applyNumberFormat="1" applyFont="1" applyFill="1" applyBorder="1" applyAlignment="1">
      <alignment horizontal="center" vertical="center" wrapText="1"/>
    </xf>
    <xf numFmtId="0" fontId="16" fillId="0" borderId="37" xfId="5" applyFont="1" applyBorder="1" applyAlignment="1">
      <alignment horizontal="center"/>
    </xf>
    <xf numFmtId="0" fontId="16" fillId="0" borderId="38" xfId="5" applyFont="1" applyBorder="1" applyAlignment="1">
      <alignment horizontal="center"/>
    </xf>
    <xf numFmtId="0" fontId="16" fillId="0" borderId="39" xfId="5" applyFont="1" applyBorder="1" applyAlignment="1">
      <alignment horizontal="center"/>
    </xf>
    <xf numFmtId="0" fontId="55" fillId="0" borderId="14" xfId="5" applyFont="1" applyBorder="1" applyAlignment="1">
      <alignment horizontal="center" vertical="center" textRotation="90"/>
    </xf>
    <xf numFmtId="0" fontId="55" fillId="0" borderId="11" xfId="5" applyFont="1" applyBorder="1" applyAlignment="1">
      <alignment horizontal="center" vertical="center" textRotation="90"/>
    </xf>
    <xf numFmtId="0" fontId="55" fillId="0" borderId="40" xfId="5" applyFont="1" applyBorder="1" applyAlignment="1">
      <alignment horizontal="center" vertical="center" textRotation="90"/>
    </xf>
    <xf numFmtId="0" fontId="55" fillId="8" borderId="14" xfId="5" applyFont="1" applyFill="1" applyBorder="1" applyAlignment="1">
      <alignment horizontal="center" vertical="center" textRotation="90"/>
    </xf>
    <xf numFmtId="0" fontId="55" fillId="8" borderId="11" xfId="5" applyFont="1" applyFill="1" applyBorder="1" applyAlignment="1">
      <alignment horizontal="center" vertical="center" textRotation="90"/>
    </xf>
    <xf numFmtId="0" fontId="55" fillId="8" borderId="40" xfId="5" applyFont="1" applyFill="1" applyBorder="1" applyAlignment="1">
      <alignment horizontal="center" vertical="center" textRotation="90"/>
    </xf>
    <xf numFmtId="0" fontId="56" fillId="2" borderId="7" xfId="0" applyFont="1" applyFill="1" applyBorder="1" applyAlignment="1">
      <alignment horizontal="left" vertical="center"/>
    </xf>
  </cellXfs>
  <cellStyles count="22">
    <cellStyle name="AmountProtected" xfId="20" xr:uid="{00000000-0005-0000-0000-000000000000}"/>
    <cellStyle name="Bad" xfId="10" builtinId="27"/>
    <cellStyle name="Comma" xfId="21" builtinId="3"/>
    <cellStyle name="Comma 2" xfId="2" xr:uid="{00000000-0005-0000-0000-000003000000}"/>
    <cellStyle name="Comma 2 2" xfId="6" xr:uid="{00000000-0005-0000-0000-000004000000}"/>
    <cellStyle name="Comma 2 2 2" xfId="18" xr:uid="{00000000-0005-0000-0000-000005000000}"/>
    <cellStyle name="Comma 3" xfId="16" xr:uid="{00000000-0005-0000-0000-000006000000}"/>
    <cellStyle name="Currency" xfId="11" builtinId="4"/>
    <cellStyle name="Currency 2" xfId="19" xr:uid="{00000000-0005-0000-0000-000008000000}"/>
    <cellStyle name="Hyperlink" xfId="9" builtinId="8"/>
    <cellStyle name="Normal" xfId="0" builtinId="0"/>
    <cellStyle name="Normal 2" xfId="1" xr:uid="{00000000-0005-0000-0000-00000B000000}"/>
    <cellStyle name="Normal 2 2" xfId="5" xr:uid="{00000000-0005-0000-0000-00000C000000}"/>
    <cellStyle name="Normal 2 2 2" xfId="17" xr:uid="{00000000-0005-0000-0000-00000D000000}"/>
    <cellStyle name="Normal 3" xfId="3" xr:uid="{00000000-0005-0000-0000-00000E000000}"/>
    <cellStyle name="Normal 3 2" xfId="7" xr:uid="{00000000-0005-0000-0000-00000F000000}"/>
    <cellStyle name="Normal 4" xfId="4" xr:uid="{00000000-0005-0000-0000-000010000000}"/>
    <cellStyle name="Normal 5" xfId="8" xr:uid="{00000000-0005-0000-0000-000011000000}"/>
    <cellStyle name="Normal 6" xfId="14" xr:uid="{00000000-0005-0000-0000-000012000000}"/>
    <cellStyle name="Output" xfId="13" builtinId="21"/>
    <cellStyle name="Percent" xfId="12" builtinId="5"/>
    <cellStyle name="Percent 2" xfId="15" xr:uid="{00000000-0005-0000-0000-000015000000}"/>
  </cellStyles>
  <dxfs count="11">
    <dxf>
      <numFmt numFmtId="178" formatCode="[$USD]\ #,##0.00"/>
    </dxf>
    <dxf>
      <numFmt numFmtId="178" formatCode="[$USD]\ #,##0.00"/>
    </dxf>
    <dxf>
      <numFmt numFmtId="178" formatCode="[$USD]\ #,##0.00"/>
    </dxf>
    <dxf>
      <numFmt numFmtId="178" formatCode="[$USD]\ #,##0.00"/>
    </dxf>
    <dxf>
      <fill>
        <patternFill>
          <bgColor theme="4"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48111218473669"/>
          <c:y val="5.1400554097404488E-2"/>
          <c:w val="0.7012047449682367"/>
          <c:h val="0.49360708609648646"/>
        </c:manualLayout>
      </c:layout>
      <c:barChart>
        <c:barDir val="bar"/>
        <c:grouping val="percentStacked"/>
        <c:varyColors val="0"/>
        <c:ser>
          <c:idx val="0"/>
          <c:order val="0"/>
          <c:tx>
            <c:strRef>
              <c:f>'IP PRICING TOOL'!$G$61</c:f>
              <c:strCache>
                <c:ptCount val="1"/>
                <c:pt idx="0">
                  <c:v>Price=Full Cost</c:v>
                </c:pt>
              </c:strCache>
            </c:strRef>
          </c:tx>
          <c:spPr>
            <a:solidFill>
              <a:schemeClr val="accent1">
                <a:lumMod val="75000"/>
              </a:schemeClr>
            </a:solidFill>
          </c:spPr>
          <c:invertIfNegative val="0"/>
          <c:dLbls>
            <c:spPr>
              <a:noFill/>
              <a:ln>
                <a:noFill/>
              </a:ln>
              <a:effectLst/>
            </c:spPr>
            <c:txPr>
              <a:bodyPr/>
              <a:lstStyle/>
              <a:p>
                <a:pPr>
                  <a:defRPr sz="140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Factors that may influence research contract price</c:v>
              </c:pt>
            </c:strLit>
          </c:cat>
          <c:val>
            <c:numRef>
              <c:f>'IP PRICING TOOL'!$H$61</c:f>
            </c:numRef>
          </c:val>
          <c:extLst>
            <c:ext xmlns:c16="http://schemas.microsoft.com/office/drawing/2014/chart" uri="{C3380CC4-5D6E-409C-BE32-E72D297353CC}">
              <c16:uniqueId val="{00000000-5414-4BE7-B3A2-CC83EACA1974}"/>
            </c:ext>
          </c:extLst>
        </c:ser>
        <c:ser>
          <c:idx val="1"/>
          <c:order val="1"/>
          <c:tx>
            <c:strRef>
              <c:f>'IP PRICING TOOL'!$G$62</c:f>
              <c:strCache>
                <c:ptCount val="1"/>
                <c:pt idx="0">
                  <c:v>Price&gt;Full Cost</c:v>
                </c:pt>
              </c:strCache>
            </c:strRef>
          </c:tx>
          <c:invertIfNegative val="0"/>
          <c:dLbls>
            <c:spPr>
              <a:noFill/>
              <a:ln>
                <a:noFill/>
              </a:ln>
              <a:effectLst/>
            </c:spPr>
            <c:txPr>
              <a:bodyPr/>
              <a:lstStyle/>
              <a:p>
                <a:pPr>
                  <a:defRPr sz="120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Factors that may influence research contract price</c:v>
              </c:pt>
            </c:strLit>
          </c:cat>
          <c:val>
            <c:numRef>
              <c:f>'IP PRICING TOOL'!$H$62</c:f>
            </c:numRef>
          </c:val>
          <c:extLst>
            <c:ext xmlns:c16="http://schemas.microsoft.com/office/drawing/2014/chart" uri="{C3380CC4-5D6E-409C-BE32-E72D297353CC}">
              <c16:uniqueId val="{00000001-5414-4BE7-B3A2-CC83EACA1974}"/>
            </c:ext>
          </c:extLst>
        </c:ser>
        <c:dLbls>
          <c:dLblPos val="ctr"/>
          <c:showLegendKey val="0"/>
          <c:showVal val="1"/>
          <c:showCatName val="0"/>
          <c:showSerName val="0"/>
          <c:showPercent val="0"/>
          <c:showBubbleSize val="0"/>
        </c:dLbls>
        <c:gapWidth val="56"/>
        <c:overlap val="100"/>
        <c:axId val="319005496"/>
        <c:axId val="318780360"/>
      </c:barChart>
      <c:catAx>
        <c:axId val="319005496"/>
        <c:scaling>
          <c:orientation val="minMax"/>
        </c:scaling>
        <c:delete val="0"/>
        <c:axPos val="l"/>
        <c:numFmt formatCode="General" sourceLinked="0"/>
        <c:majorTickMark val="out"/>
        <c:minorTickMark val="none"/>
        <c:tickLblPos val="nextTo"/>
        <c:crossAx val="318780360"/>
        <c:crosses val="autoZero"/>
        <c:auto val="1"/>
        <c:lblAlgn val="ctr"/>
        <c:lblOffset val="100"/>
        <c:noMultiLvlLbl val="0"/>
      </c:catAx>
      <c:valAx>
        <c:axId val="318780360"/>
        <c:scaling>
          <c:orientation val="minMax"/>
        </c:scaling>
        <c:delete val="0"/>
        <c:axPos val="b"/>
        <c:majorGridlines>
          <c:spPr>
            <a:ln>
              <a:solidFill>
                <a:schemeClr val="bg1">
                  <a:lumMod val="85000"/>
                </a:schemeClr>
              </a:solidFill>
            </a:ln>
          </c:spPr>
        </c:majorGridlines>
        <c:numFmt formatCode="0%" sourceLinked="1"/>
        <c:majorTickMark val="out"/>
        <c:minorTickMark val="none"/>
        <c:tickLblPos val="nextTo"/>
        <c:crossAx val="319005496"/>
        <c:crosses val="autoZero"/>
        <c:crossBetween val="between"/>
        <c:majorUnit val="0.1"/>
      </c:valAx>
      <c:spPr>
        <a:ln>
          <a:solidFill>
            <a:schemeClr val="bg1">
              <a:lumMod val="50000"/>
            </a:schemeClr>
          </a:solidFill>
        </a:ln>
      </c:spPr>
    </c:plotArea>
    <c:legend>
      <c:legendPos val="b"/>
      <c:layout>
        <c:manualLayout>
          <c:xMode val="edge"/>
          <c:yMode val="edge"/>
          <c:x val="0.1298077864626834"/>
          <c:y val="0.79256749883008815"/>
          <c:w val="0.83060613217056722"/>
          <c:h val="0.1557529146066044"/>
        </c:manualLayout>
      </c:layout>
      <c:overlay val="0"/>
    </c:legend>
    <c:plotVisOnly val="1"/>
    <c:dispBlanksAs val="gap"/>
    <c:showDLblsOverMax val="0"/>
  </c:chart>
  <c:spPr>
    <a:solidFill>
      <a:schemeClr val="bg1">
        <a:lumMod val="85000"/>
      </a:schemeClr>
    </a:solidFill>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3204882</xdr:colOff>
      <xdr:row>80</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269441" y="167527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240030</xdr:colOff>
      <xdr:row>53</xdr:row>
      <xdr:rowOff>72390</xdr:rowOff>
    </xdr:from>
    <xdr:to>
      <xdr:col>17</xdr:col>
      <xdr:colOff>571500</xdr:colOff>
      <xdr:row>58</xdr:row>
      <xdr:rowOff>167640</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2</xdr:col>
      <xdr:colOff>3204882</xdr:colOff>
      <xdr:row>91</xdr:row>
      <xdr:rowOff>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776507" y="187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oneCellAnchor>
    <xdr:from>
      <xdr:col>2</xdr:col>
      <xdr:colOff>3204882</xdr:colOff>
      <xdr:row>83</xdr:row>
      <xdr:rowOff>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468022" y="1578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3204882</xdr:colOff>
      <xdr:row>72</xdr:row>
      <xdr:rowOff>0</xdr:rowOff>
    </xdr:from>
    <xdr:ext cx="184731"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776382" y="173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3204882</xdr:colOff>
      <xdr:row>77</xdr:row>
      <xdr:rowOff>0</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776382" y="173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oneCellAnchor>
    <xdr:from>
      <xdr:col>7</xdr:col>
      <xdr:colOff>3204882</xdr:colOff>
      <xdr:row>77</xdr:row>
      <xdr:rowOff>0</xdr:rowOff>
    </xdr:from>
    <xdr:ext cx="184731" cy="264560"/>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3776566" y="172413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oneCellAnchor>
    <xdr:from>
      <xdr:col>13</xdr:col>
      <xdr:colOff>3204882</xdr:colOff>
      <xdr:row>77</xdr:row>
      <xdr:rowOff>0</xdr:rowOff>
    </xdr:from>
    <xdr:ext cx="184731" cy="264560"/>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9606233" y="172413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3204882</xdr:colOff>
      <xdr:row>54</xdr:row>
      <xdr:rowOff>0</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5090832"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oneCellAnchor>
    <xdr:from>
      <xdr:col>0</xdr:col>
      <xdr:colOff>3204882</xdr:colOff>
      <xdr:row>0</xdr:row>
      <xdr:rowOff>0</xdr:rowOff>
    </xdr:from>
    <xdr:ext cx="184731" cy="264560"/>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64278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42</xdr:row>
      <xdr:rowOff>0</xdr:rowOff>
    </xdr:from>
    <xdr:ext cx="184731"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5090832"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oneCellAnchor>
    <xdr:from>
      <xdr:col>1</xdr:col>
      <xdr:colOff>3204882</xdr:colOff>
      <xdr:row>27</xdr:row>
      <xdr:rowOff>0</xdr:rowOff>
    </xdr:from>
    <xdr:ext cx="184731" cy="264560"/>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5090832"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oneCellAnchor>
    <xdr:from>
      <xdr:col>0</xdr:col>
      <xdr:colOff>3204882</xdr:colOff>
      <xdr:row>0</xdr:row>
      <xdr:rowOff>0</xdr:rowOff>
    </xdr:from>
    <xdr:ext cx="184731" cy="26456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64278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3204882</xdr:colOff>
      <xdr:row>0</xdr:row>
      <xdr:rowOff>0</xdr:rowOff>
    </xdr:from>
    <xdr:ext cx="184731"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5090832"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oneCellAnchor>
    <xdr:from>
      <xdr:col>0</xdr:col>
      <xdr:colOff>0</xdr:colOff>
      <xdr:row>28</xdr:row>
      <xdr:rowOff>0</xdr:rowOff>
    </xdr:from>
    <xdr:ext cx="184731" cy="264560"/>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0" y="1247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oneCellAnchor>
    <xdr:from>
      <xdr:col>1</xdr:col>
      <xdr:colOff>3204882</xdr:colOff>
      <xdr:row>24</xdr:row>
      <xdr:rowOff>0</xdr:rowOff>
    </xdr:from>
    <xdr:ext cx="184731" cy="264560"/>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5090832" y="911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Z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un.ac.za/english/research-innovation/Research-Development/contracts/financial-information" TargetMode="External"/><Relationship Id="rId1" Type="http://schemas.openxmlformats.org/officeDocument/2006/relationships/hyperlink" Target="http://www.sun.ac.za/english/research-innovation/Research-Development/contracts/financial-informatio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7" tint="0.39997558519241921"/>
    <pageSetUpPr fitToPage="1"/>
  </sheetPr>
  <dimension ref="A1:I24"/>
  <sheetViews>
    <sheetView showGridLines="0" zoomScaleNormal="100" workbookViewId="0">
      <selection activeCell="B14" sqref="B14"/>
    </sheetView>
  </sheetViews>
  <sheetFormatPr defaultColWidth="9.33203125" defaultRowHeight="12" x14ac:dyDescent="0.2"/>
  <cols>
    <col min="1" max="1" width="28.33203125" style="85" customWidth="1"/>
    <col min="2" max="2" width="22.5546875" style="86" customWidth="1"/>
    <col min="3" max="3" width="31.44140625" style="85" customWidth="1"/>
    <col min="4" max="4" width="54.44140625" style="85" customWidth="1"/>
    <col min="5" max="16384" width="9.33203125" style="85"/>
  </cols>
  <sheetData>
    <row r="1" spans="1:9" ht="15" customHeight="1" x14ac:dyDescent="0.25">
      <c r="A1" s="18" t="s">
        <v>154</v>
      </c>
      <c r="B1" s="317" t="s">
        <v>220</v>
      </c>
      <c r="C1" s="96"/>
      <c r="D1" s="96"/>
      <c r="E1"/>
      <c r="F1"/>
      <c r="G1"/>
      <c r="H1"/>
      <c r="I1"/>
    </row>
    <row r="2" spans="1:9" ht="15" customHeight="1" x14ac:dyDescent="0.25">
      <c r="A2" s="18" t="s">
        <v>153</v>
      </c>
      <c r="B2" s="317" t="s">
        <v>245</v>
      </c>
      <c r="C2" s="628" t="s">
        <v>257</v>
      </c>
      <c r="D2" s="96"/>
      <c r="E2"/>
      <c r="F2"/>
      <c r="G2"/>
      <c r="H2"/>
      <c r="I2"/>
    </row>
    <row r="3" spans="1:9" ht="15" customHeight="1" x14ac:dyDescent="0.25">
      <c r="A3" s="18" t="s">
        <v>148</v>
      </c>
      <c r="B3" s="317" t="s">
        <v>219</v>
      </c>
      <c r="C3" s="628" t="s">
        <v>151</v>
      </c>
      <c r="E3"/>
      <c r="F3"/>
      <c r="G3"/>
      <c r="H3"/>
      <c r="I3"/>
    </row>
    <row r="4" spans="1:9" ht="15" customHeight="1" x14ac:dyDescent="0.25">
      <c r="A4" s="18" t="s">
        <v>295</v>
      </c>
      <c r="B4" s="317" t="s">
        <v>244</v>
      </c>
      <c r="C4" s="628" t="s">
        <v>240</v>
      </c>
      <c r="E4"/>
      <c r="F4"/>
      <c r="G4"/>
      <c r="H4"/>
      <c r="I4"/>
    </row>
    <row r="5" spans="1:9" ht="13.8" thickBot="1" x14ac:dyDescent="0.3">
      <c r="A5" s="295"/>
      <c r="B5" s="287"/>
      <c r="E5"/>
      <c r="F5"/>
      <c r="G5"/>
      <c r="H5"/>
      <c r="I5"/>
    </row>
    <row r="6" spans="1:9" ht="26.4" x14ac:dyDescent="0.2">
      <c r="A6" s="309" t="s">
        <v>146</v>
      </c>
      <c r="B6" s="296">
        <v>0.2</v>
      </c>
      <c r="C6" s="627" t="s">
        <v>247</v>
      </c>
      <c r="D6" s="300"/>
    </row>
    <row r="7" spans="1:9" ht="28.95" customHeight="1" x14ac:dyDescent="0.2">
      <c r="A7" s="310" t="s">
        <v>221</v>
      </c>
      <c r="B7" s="318" t="s">
        <v>76</v>
      </c>
      <c r="C7" s="304"/>
      <c r="D7" s="301"/>
    </row>
    <row r="8" spans="1:9" ht="45.6" hidden="1" x14ac:dyDescent="0.2">
      <c r="A8" s="310" t="s">
        <v>182</v>
      </c>
      <c r="B8" s="830">
        <v>0.1</v>
      </c>
      <c r="C8" s="609" t="s">
        <v>183</v>
      </c>
      <c r="D8" s="300"/>
    </row>
    <row r="9" spans="1:9" ht="13.2" hidden="1" x14ac:dyDescent="0.2">
      <c r="A9" s="310" t="s">
        <v>147</v>
      </c>
      <c r="B9" s="701" t="s">
        <v>422</v>
      </c>
      <c r="C9" s="305"/>
      <c r="D9" s="300"/>
    </row>
    <row r="10" spans="1:9" ht="40.200000000000003" hidden="1" thickBot="1" x14ac:dyDescent="0.25">
      <c r="A10" s="311" t="s">
        <v>404</v>
      </c>
      <c r="B10" s="701" t="s">
        <v>422</v>
      </c>
      <c r="C10" s="306"/>
      <c r="D10" s="300"/>
    </row>
    <row r="11" spans="1:9" ht="13.8" thickBot="1" x14ac:dyDescent="0.25">
      <c r="A11" s="312"/>
      <c r="B11" s="288"/>
      <c r="C11" s="307"/>
      <c r="D11" s="302"/>
    </row>
    <row r="12" spans="1:9" ht="13.2" x14ac:dyDescent="0.2">
      <c r="A12" s="313" t="s">
        <v>80</v>
      </c>
      <c r="B12" s="318"/>
      <c r="C12" s="609" t="s">
        <v>386</v>
      </c>
      <c r="D12" s="303"/>
    </row>
    <row r="13" spans="1:9" ht="22.8" x14ac:dyDescent="0.2">
      <c r="A13" s="314" t="s">
        <v>79</v>
      </c>
      <c r="B13" s="318"/>
      <c r="C13" s="609" t="s">
        <v>243</v>
      </c>
      <c r="D13" s="302"/>
    </row>
    <row r="14" spans="1:9" ht="45.6" x14ac:dyDescent="0.25">
      <c r="A14" s="314" t="s">
        <v>149</v>
      </c>
      <c r="B14" s="318" t="s">
        <v>76</v>
      </c>
      <c r="C14" s="609" t="s">
        <v>242</v>
      </c>
      <c r="D14"/>
    </row>
    <row r="15" spans="1:9" ht="13.8" thickBot="1" x14ac:dyDescent="0.25">
      <c r="A15" s="310" t="s">
        <v>387</v>
      </c>
      <c r="B15" s="630" t="str">
        <f>IF(B14="YES",5%,"")</f>
        <v/>
      </c>
      <c r="C15" s="308"/>
      <c r="D15" s="303"/>
    </row>
    <row r="16" spans="1:9" ht="34.200000000000003" x14ac:dyDescent="0.2">
      <c r="A16" s="314" t="s">
        <v>150</v>
      </c>
      <c r="B16" s="318" t="s">
        <v>76</v>
      </c>
      <c r="C16" s="609" t="s">
        <v>248</v>
      </c>
      <c r="D16" s="302"/>
    </row>
    <row r="17" spans="1:4" ht="27" thickBot="1" x14ac:dyDescent="0.25">
      <c r="A17" s="315" t="s">
        <v>181</v>
      </c>
      <c r="B17" s="630"/>
      <c r="C17" s="874" t="s">
        <v>249</v>
      </c>
      <c r="D17" s="303"/>
    </row>
    <row r="18" spans="1:4" ht="13.8" thickBot="1" x14ac:dyDescent="0.25">
      <c r="A18" s="312"/>
      <c r="B18" s="288"/>
      <c r="C18" s="611"/>
      <c r="D18" s="302"/>
    </row>
    <row r="19" spans="1:4" ht="34.200000000000003" x14ac:dyDescent="0.2">
      <c r="A19" s="313" t="s">
        <v>405</v>
      </c>
      <c r="B19" s="318" t="s">
        <v>76</v>
      </c>
      <c r="C19" s="612" t="s">
        <v>388</v>
      </c>
      <c r="D19" s="303"/>
    </row>
    <row r="20" spans="1:4" ht="13.2" hidden="1" x14ac:dyDescent="0.2">
      <c r="A20" s="314" t="s">
        <v>406</v>
      </c>
      <c r="B20" s="631"/>
      <c r="C20" s="609" t="s">
        <v>389</v>
      </c>
      <c r="D20" s="303"/>
    </row>
    <row r="21" spans="1:4" ht="13.2" hidden="1" x14ac:dyDescent="0.2">
      <c r="A21" s="314" t="s">
        <v>408</v>
      </c>
      <c r="B21" s="631"/>
      <c r="C21" s="609" t="s">
        <v>407</v>
      </c>
      <c r="D21" s="303"/>
    </row>
    <row r="22" spans="1:4" ht="13.2" hidden="1" x14ac:dyDescent="0.2">
      <c r="A22" s="314" t="s">
        <v>385</v>
      </c>
      <c r="B22" s="629"/>
      <c r="C22" s="609" t="s">
        <v>390</v>
      </c>
      <c r="D22" s="303"/>
    </row>
    <row r="23" spans="1:4" ht="23.4" hidden="1" thickBot="1" x14ac:dyDescent="0.25">
      <c r="A23" s="316" t="s">
        <v>270</v>
      </c>
      <c r="B23" s="632"/>
      <c r="C23" s="610" t="s">
        <v>184</v>
      </c>
      <c r="D23" s="302"/>
    </row>
    <row r="24" spans="1:4" x14ac:dyDescent="0.2">
      <c r="A24" s="287"/>
      <c r="B24" s="288"/>
    </row>
  </sheetData>
  <sheetProtection formatCells="0" formatColumns="0" formatRows="0" insertColumns="0" insertRows="0" selectLockedCells="1"/>
  <dataValidations count="6">
    <dataValidation type="list" allowBlank="1" showInputMessage="1" showErrorMessage="1" sqref="B12" xr:uid="{00000000-0002-0000-0000-000000000000}">
      <formula1>faculties</formula1>
    </dataValidation>
    <dataValidation type="decimal" operator="greaterThan" allowBlank="1" showInputMessage="1" showErrorMessage="1" error="Enter valid number; check for correct decimal symbol" sqref="B22" xr:uid="{00000000-0002-0000-0000-000001000000}">
      <formula1>0</formula1>
    </dataValidation>
    <dataValidation type="list" allowBlank="1" showInputMessage="1" showErrorMessage="1" sqref="B7 B19" xr:uid="{00000000-0002-0000-0000-000002000000}">
      <formula1>"YES, NO"</formula1>
    </dataValidation>
    <dataValidation type="list" allowBlank="1" showInputMessage="1" showErrorMessage="1" sqref="B9:B10" xr:uid="{00000000-0002-0000-0000-000003000000}">
      <formula1>"YES, NO, NA"</formula1>
    </dataValidation>
    <dataValidation type="list" allowBlank="1" showInputMessage="1" showErrorMessage="1" error="Select YES or NO from drop-down list" sqref="B16 B14" xr:uid="{00000000-0002-0000-0000-000004000000}">
      <formula1>"YES, NO"</formula1>
    </dataValidation>
    <dataValidation type="decimal" allowBlank="1" showInputMessage="1" showErrorMessage="1" error="Only value between 0 and 100% allowed" sqref="B8" xr:uid="{00000000-0002-0000-0000-000005000000}">
      <formula1>0</formula1>
      <formula2>1</formula2>
    </dataValidation>
  </dataValidations>
  <pageMargins left="0.7" right="0.7" top="0.75" bottom="0.75" header="0.3" footer="0.3"/>
  <pageSetup paperSize="9" scale="48"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r:uid="{00000000-0002-0000-0000-000006000000}">
          <x14:formula1>
            <xm:f>Constants!$A$18:$A$23</xm:f>
          </x14:formula1>
          <xm:sqref>B20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tint="0.39997558519241921"/>
    <pageSetUpPr fitToPage="1"/>
  </sheetPr>
  <dimension ref="A1:Q750"/>
  <sheetViews>
    <sheetView showGridLines="0" zoomScale="80" zoomScaleNormal="80" workbookViewId="0">
      <selection activeCell="C9" sqref="C9"/>
    </sheetView>
  </sheetViews>
  <sheetFormatPr defaultColWidth="9.33203125" defaultRowHeight="13.2" outlineLevelCol="1" x14ac:dyDescent="0.25"/>
  <cols>
    <col min="1" max="1" width="23.5546875" style="8" customWidth="1"/>
    <col min="2" max="2" width="68.6640625" style="8" bestFit="1" customWidth="1"/>
    <col min="3" max="3" width="19.6640625" style="1" customWidth="1" outlineLevel="1" collapsed="1"/>
    <col min="4" max="5" width="19.6640625" style="1" customWidth="1" outlineLevel="1"/>
    <col min="6" max="6" width="22.109375" style="1" customWidth="1" outlineLevel="1"/>
    <col min="7" max="7" width="19.6640625" style="1" customWidth="1" outlineLevel="1"/>
    <col min="8" max="8" width="22.6640625" style="2" customWidth="1"/>
    <col min="9" max="16384" width="9.33203125" style="8"/>
  </cols>
  <sheetData>
    <row r="1" spans="1:17" s="7" customFormat="1" ht="18" x14ac:dyDescent="0.25">
      <c r="A1" s="537" t="s">
        <v>134</v>
      </c>
      <c r="B1" s="73"/>
      <c r="C1" s="72"/>
      <c r="E1" s="72"/>
      <c r="F1" s="72"/>
      <c r="J1" s="271"/>
    </row>
    <row r="2" spans="1:17" ht="18" x14ac:dyDescent="0.25">
      <c r="A2" s="72"/>
      <c r="B2" s="73"/>
      <c r="C2" s="72"/>
      <c r="D2" s="538"/>
      <c r="E2" s="538"/>
      <c r="F2"/>
      <c r="G2"/>
      <c r="H2"/>
      <c r="J2" s="271"/>
    </row>
    <row r="3" spans="1:17" ht="18" x14ac:dyDescent="0.3">
      <c r="A3" s="539" t="s">
        <v>1</v>
      </c>
      <c r="B3" s="597" t="str">
        <f>ProjectName</f>
        <v>Enter NAME</v>
      </c>
      <c r="C3" s="540"/>
      <c r="D3" s="543" t="s">
        <v>371</v>
      </c>
      <c r="E3" s="542"/>
      <c r="F3" s="598" t="str">
        <f>ContractNumber</f>
        <v>Enter S-number</v>
      </c>
      <c r="G3" s="599"/>
      <c r="H3" s="540"/>
      <c r="J3" s="271"/>
      <c r="K3" s="260"/>
      <c r="L3" s="260"/>
      <c r="M3" s="260"/>
      <c r="N3" s="260"/>
      <c r="O3" s="260"/>
      <c r="P3" s="260"/>
      <c r="Q3" s="260"/>
    </row>
    <row r="4" spans="1:17" ht="19.5" customHeight="1" x14ac:dyDescent="0.3">
      <c r="A4" s="539" t="s">
        <v>2</v>
      </c>
      <c r="B4" s="597" t="str">
        <f>IF(ISBLANK(Faculty),"",Faculty)</f>
        <v/>
      </c>
      <c r="C4" s="540"/>
      <c r="D4" s="543" t="s">
        <v>372</v>
      </c>
      <c r="E4" s="542"/>
      <c r="F4" s="598" t="str">
        <f>PrincipalInvestigator</f>
        <v>Enter PI name</v>
      </c>
      <c r="G4" s="599"/>
      <c r="H4" s="540"/>
      <c r="J4" s="271"/>
    </row>
    <row r="5" spans="1:17" ht="19.5" customHeight="1" x14ac:dyDescent="0.3">
      <c r="A5" s="539" t="s">
        <v>368</v>
      </c>
      <c r="B5" s="597" t="str">
        <f>IF(ISBLANK(Department),"",Department)</f>
        <v/>
      </c>
      <c r="C5" s="540"/>
      <c r="D5" s="544" t="s">
        <v>373</v>
      </c>
      <c r="E5" s="541"/>
      <c r="F5" s="600" t="str">
        <f>Client</f>
        <v>Enter funder</v>
      </c>
      <c r="G5" s="601"/>
      <c r="H5" s="540"/>
      <c r="J5" s="271"/>
    </row>
    <row r="6" spans="1:17" ht="10.199999999999999" customHeight="1" thickBot="1" x14ac:dyDescent="0.3">
      <c r="A6" s="17"/>
      <c r="B6" s="79"/>
      <c r="D6" s="83"/>
      <c r="E6" s="83"/>
      <c r="F6"/>
      <c r="G6"/>
      <c r="H6"/>
      <c r="J6" s="271"/>
    </row>
    <row r="7" spans="1:17" s="3" customFormat="1" ht="19.5" customHeight="1" x14ac:dyDescent="0.25">
      <c r="B7" s="535"/>
      <c r="C7" s="819" t="s">
        <v>380</v>
      </c>
      <c r="D7" s="819" t="s">
        <v>381</v>
      </c>
      <c r="E7" s="819" t="s">
        <v>382</v>
      </c>
      <c r="F7" s="819" t="s">
        <v>383</v>
      </c>
      <c r="G7" s="819" t="s">
        <v>384</v>
      </c>
      <c r="H7" s="1032" t="s">
        <v>217</v>
      </c>
    </row>
    <row r="8" spans="1:17" ht="20.100000000000001" customHeight="1" thickBot="1" x14ac:dyDescent="0.3">
      <c r="A8" s="31" t="s">
        <v>4</v>
      </c>
      <c r="B8" s="14"/>
      <c r="C8" s="821">
        <v>2020</v>
      </c>
      <c r="D8" s="821">
        <f>C8+1</f>
        <v>2021</v>
      </c>
      <c r="E8" s="821">
        <f t="shared" ref="E8:G8" si="0">D8+1</f>
        <v>2022</v>
      </c>
      <c r="F8" s="821">
        <f t="shared" si="0"/>
        <v>2023</v>
      </c>
      <c r="G8" s="821">
        <f t="shared" si="0"/>
        <v>2024</v>
      </c>
      <c r="H8" s="1033"/>
    </row>
    <row r="9" spans="1:17" ht="30" customHeight="1" x14ac:dyDescent="0.25">
      <c r="A9" s="30" t="s">
        <v>5</v>
      </c>
      <c r="B9" s="534"/>
      <c r="C9" s="515" t="s">
        <v>3</v>
      </c>
      <c r="D9" s="820" t="s">
        <v>3</v>
      </c>
      <c r="E9" s="820" t="s">
        <v>3</v>
      </c>
      <c r="F9" s="820" t="s">
        <v>3</v>
      </c>
      <c r="G9" s="820" t="s">
        <v>3</v>
      </c>
      <c r="H9" s="515" t="s">
        <v>119</v>
      </c>
    </row>
    <row r="10" spans="1:17" s="12" customFormat="1" ht="19.5" customHeight="1" x14ac:dyDescent="0.25">
      <c r="A10" s="78"/>
      <c r="B10" s="561" t="s">
        <v>370</v>
      </c>
      <c r="C10" s="816">
        <f>'CONTRACT PRICE ZAR'!G17</f>
        <v>0</v>
      </c>
      <c r="D10" s="816">
        <f>'CONTRACT PRICE ZAR'!J17</f>
        <v>0</v>
      </c>
      <c r="E10" s="816">
        <f>'CONTRACT PRICE ZAR'!M17</f>
        <v>0</v>
      </c>
      <c r="F10" s="816">
        <f>'CONTRACT PRICE ZAR'!P17</f>
        <v>0</v>
      </c>
      <c r="G10" s="816">
        <f>'CONTRACT PRICE ZAR'!S17</f>
        <v>0</v>
      </c>
      <c r="H10" s="817">
        <f>SUM(C10,D10,E10,F10,G10)</f>
        <v>0</v>
      </c>
    </row>
    <row r="11" spans="1:17" ht="19.5" customHeight="1" x14ac:dyDescent="0.25">
      <c r="A11" s="19"/>
      <c r="B11" s="561" t="s">
        <v>369</v>
      </c>
      <c r="C11" s="557">
        <f>'CONTRACT PRICE ZAR'!G22</f>
        <v>0</v>
      </c>
      <c r="D11" s="557">
        <f>'CONTRACT PRICE ZAR'!J22</f>
        <v>0</v>
      </c>
      <c r="E11" s="557">
        <f>'CONTRACT PRICE ZAR'!M22</f>
        <v>0</v>
      </c>
      <c r="F11" s="557">
        <f>'CONTRACT PRICE ZAR'!P22</f>
        <v>0</v>
      </c>
      <c r="G11" s="557">
        <f>'CONTRACT PRICE ZAR'!S22</f>
        <v>0</v>
      </c>
      <c r="H11" s="817">
        <f>SUM(C11,D11,E11,F11,G11)</f>
        <v>0</v>
      </c>
    </row>
    <row r="12" spans="1:17" ht="20.25" customHeight="1" thickBot="1" x14ac:dyDescent="0.3">
      <c r="A12" s="78"/>
      <c r="B12" s="560" t="s">
        <v>121</v>
      </c>
      <c r="C12" s="558">
        <f>SUM(C10,C11)</f>
        <v>0</v>
      </c>
      <c r="D12" s="558">
        <f>SUM(D10,D11)</f>
        <v>0</v>
      </c>
      <c r="E12" s="558">
        <f>SUM(E10,E11)</f>
        <v>0</v>
      </c>
      <c r="F12" s="558">
        <f>SUM(F10,F11)</f>
        <v>0</v>
      </c>
      <c r="G12" s="558">
        <f>SUM(G10,G11)</f>
        <v>0</v>
      </c>
      <c r="H12" s="818">
        <f>SUM(C12,D12,E12,F12,G12)</f>
        <v>0</v>
      </c>
    </row>
    <row r="13" spans="1:17" customFormat="1" ht="13.95" customHeight="1" x14ac:dyDescent="0.25"/>
    <row r="14" spans="1:17" ht="19.5" customHeight="1" x14ac:dyDescent="0.25">
      <c r="A14" s="30" t="s">
        <v>6</v>
      </c>
      <c r="B14" s="79"/>
      <c r="C14" s="514" t="s">
        <v>3</v>
      </c>
      <c r="D14" s="514" t="s">
        <v>3</v>
      </c>
      <c r="E14" s="514" t="s">
        <v>3</v>
      </c>
      <c r="F14" s="514" t="s">
        <v>3</v>
      </c>
      <c r="G14" s="514" t="s">
        <v>3</v>
      </c>
      <c r="H14" s="514" t="s">
        <v>119</v>
      </c>
    </row>
    <row r="15" spans="1:17" ht="19.5" customHeight="1" thickBot="1" x14ac:dyDescent="0.3">
      <c r="A15" s="78"/>
      <c r="B15" s="561" t="s">
        <v>124</v>
      </c>
      <c r="C15" s="546">
        <f>'CONTRACT PRICE ZAR'!G29</f>
        <v>0</v>
      </c>
      <c r="D15" s="546">
        <f>'CONTRACT PRICE ZAR'!J29</f>
        <v>0</v>
      </c>
      <c r="E15" s="546">
        <f>'CONTRACT PRICE ZAR'!M29</f>
        <v>0</v>
      </c>
      <c r="F15" s="546">
        <f>'CONTRACT PRICE ZAR'!P29</f>
        <v>0</v>
      </c>
      <c r="G15" s="546">
        <f>'CONTRACT PRICE ZAR'!S29</f>
        <v>0</v>
      </c>
      <c r="H15" s="521">
        <f>SUM(C15,D15,E15,F15,G15)</f>
        <v>0</v>
      </c>
    </row>
    <row r="16" spans="1:17" customFormat="1" x14ac:dyDescent="0.25"/>
    <row r="17" spans="1:9" ht="19.5" customHeight="1" x14ac:dyDescent="0.25">
      <c r="A17" s="30" t="s">
        <v>313</v>
      </c>
      <c r="B17" s="79"/>
      <c r="C17" s="514" t="s">
        <v>3</v>
      </c>
      <c r="D17" s="514" t="s">
        <v>3</v>
      </c>
      <c r="E17" s="514" t="s">
        <v>3</v>
      </c>
      <c r="F17" s="514" t="s">
        <v>3</v>
      </c>
      <c r="G17" s="514" t="s">
        <v>3</v>
      </c>
      <c r="H17" s="514" t="s">
        <v>119</v>
      </c>
    </row>
    <row r="18" spans="1:9" s="12" customFormat="1" ht="19.5" customHeight="1" thickBot="1" x14ac:dyDescent="0.3">
      <c r="A18" s="78"/>
      <c r="B18" s="561" t="s">
        <v>122</v>
      </c>
      <c r="C18" s="546">
        <f>'CONTRACT PRICE ZAR'!G50+'CONTRACT PRICE ZAR'!G62+'CONTRACT PRICE ZAR'!G68</f>
        <v>0</v>
      </c>
      <c r="D18" s="546">
        <f>'CONTRACT PRICE ZAR'!J50+'CONTRACT PRICE ZAR'!J62+'CONTRACT PRICE ZAR'!J68</f>
        <v>0</v>
      </c>
      <c r="E18" s="546">
        <f>'CONTRACT PRICE ZAR'!M50+'CONTRACT PRICE ZAR'!M62+'CONTRACT PRICE ZAR'!M68</f>
        <v>0</v>
      </c>
      <c r="F18" s="546">
        <f>'CONTRACT PRICE ZAR'!P50+'CONTRACT PRICE ZAR'!P62+'CONTRACT PRICE ZAR'!P68</f>
        <v>0</v>
      </c>
      <c r="G18" s="546">
        <f>'CONTRACT PRICE ZAR'!S50+'CONTRACT PRICE ZAR'!S62+'CONTRACT PRICE ZAR'!S68</f>
        <v>0</v>
      </c>
      <c r="H18" s="521">
        <f>SUM(C18,D18,E18,F18,G18)</f>
        <v>0</v>
      </c>
    </row>
    <row r="19" spans="1:9" ht="13.5" customHeight="1" x14ac:dyDescent="0.25">
      <c r="A19" s="78"/>
      <c r="B19" s="21"/>
      <c r="C19" s="47"/>
      <c r="D19" s="47"/>
      <c r="E19" s="22"/>
      <c r="F19" s="47"/>
      <c r="G19" s="47"/>
      <c r="H19" s="22"/>
    </row>
    <row r="20" spans="1:9" ht="19.5" customHeight="1" x14ac:dyDescent="0.25">
      <c r="A20" s="31" t="s">
        <v>305</v>
      </c>
      <c r="B20" s="21"/>
      <c r="C20" s="527" t="s">
        <v>3</v>
      </c>
      <c r="D20" s="527" t="s">
        <v>3</v>
      </c>
      <c r="E20" s="527" t="s">
        <v>3</v>
      </c>
      <c r="F20" s="527" t="s">
        <v>3</v>
      </c>
      <c r="G20" s="527" t="s">
        <v>3</v>
      </c>
      <c r="H20" s="527" t="s">
        <v>119</v>
      </c>
    </row>
    <row r="21" spans="1:9" ht="19.5" customHeight="1" thickBot="1" x14ac:dyDescent="0.3">
      <c r="B21" s="561" t="str">
        <f>'FULL COST BUDGET'!C50</f>
        <v>Audit fees</v>
      </c>
      <c r="C21" s="546">
        <f>IFERROR('CONTRACT PRICE ZAR'!G53,0)</f>
        <v>0</v>
      </c>
      <c r="D21" s="546">
        <f>IFERROR('CONTRACT PRICE ZAR'!J53,0)</f>
        <v>0</v>
      </c>
      <c r="E21" s="546">
        <f>IFERROR('CONTRACT PRICE ZAR'!M53,0)</f>
        <v>0</v>
      </c>
      <c r="F21" s="546">
        <f>IFERROR('CONTRACT PRICE ZAR'!P53,0)</f>
        <v>0</v>
      </c>
      <c r="G21" s="546">
        <f>IFERROR('CONTRACT PRICE ZAR'!S53,0)</f>
        <v>0</v>
      </c>
      <c r="H21" s="521">
        <f>SUM(C21:G21)</f>
        <v>0</v>
      </c>
      <c r="I21" s="4"/>
    </row>
    <row r="22" spans="1:9" ht="13.5" customHeight="1" x14ac:dyDescent="0.25">
      <c r="A22" s="78"/>
      <c r="B22" s="79"/>
    </row>
    <row r="23" spans="1:9" x14ac:dyDescent="0.25">
      <c r="A23" s="78"/>
      <c r="B23" s="21"/>
      <c r="C23" s="47"/>
      <c r="D23" s="47"/>
      <c r="E23" s="22"/>
      <c r="F23" s="47"/>
      <c r="G23" s="47"/>
      <c r="H23" s="22"/>
    </row>
    <row r="24" spans="1:9" s="6" customFormat="1" ht="22.5" customHeight="1" thickBot="1" x14ac:dyDescent="0.3">
      <c r="A24" s="32" t="s">
        <v>11</v>
      </c>
      <c r="B24" s="523"/>
      <c r="C24" s="521">
        <f>C12+C15+C18+C21</f>
        <v>0</v>
      </c>
      <c r="D24" s="521">
        <f t="shared" ref="D24:G24" si="1">D12+D15+D18+D21</f>
        <v>0</v>
      </c>
      <c r="E24" s="521">
        <f t="shared" si="1"/>
        <v>0</v>
      </c>
      <c r="F24" s="521">
        <f t="shared" si="1"/>
        <v>0</v>
      </c>
      <c r="G24" s="521">
        <f t="shared" si="1"/>
        <v>0</v>
      </c>
      <c r="H24" s="521">
        <f>SUM(C24:G24)</f>
        <v>0</v>
      </c>
    </row>
    <row r="25" spans="1:9" ht="13.5" customHeight="1" x14ac:dyDescent="0.25">
      <c r="A25" s="78"/>
      <c r="B25" s="21"/>
      <c r="C25" s="47"/>
      <c r="D25" s="47"/>
      <c r="E25" s="22"/>
      <c r="F25" s="47"/>
      <c r="G25" s="47"/>
      <c r="H25" s="22"/>
    </row>
    <row r="26" spans="1:9" ht="19.5" customHeight="1" x14ac:dyDescent="0.25">
      <c r="A26" s="31" t="s">
        <v>363</v>
      </c>
      <c r="B26" s="79"/>
      <c r="C26" s="514" t="s">
        <v>3</v>
      </c>
      <c r="D26" s="514" t="s">
        <v>3</v>
      </c>
      <c r="E26" s="514" t="s">
        <v>3</v>
      </c>
      <c r="F26" s="514" t="s">
        <v>3</v>
      </c>
      <c r="G26" s="514" t="s">
        <v>3</v>
      </c>
      <c r="H26" s="514" t="s">
        <v>119</v>
      </c>
    </row>
    <row r="27" spans="1:9" s="12" customFormat="1" ht="19.5" customHeight="1" thickBot="1" x14ac:dyDescent="0.3">
      <c r="A27" s="26"/>
      <c r="B27" s="561" t="s">
        <v>331</v>
      </c>
      <c r="C27" s="546">
        <f>'CONTRACT PRICE ZAR'!G83</f>
        <v>0</v>
      </c>
      <c r="D27" s="546">
        <f>'CONTRACT PRICE ZAR'!J83</f>
        <v>0</v>
      </c>
      <c r="E27" s="546">
        <f>'CONTRACT PRICE ZAR'!M83</f>
        <v>0</v>
      </c>
      <c r="F27" s="546">
        <f>'CONTRACT PRICE ZAR'!P83</f>
        <v>0</v>
      </c>
      <c r="G27" s="546">
        <f>'CONTRACT PRICE ZAR'!S83</f>
        <v>0</v>
      </c>
      <c r="H27" s="521">
        <f>SUM(C27:G27)</f>
        <v>0</v>
      </c>
    </row>
    <row r="28" spans="1:9" s="4" customFormat="1" x14ac:dyDescent="0.25">
      <c r="A28" s="25"/>
      <c r="B28" s="24"/>
      <c r="C28" s="279"/>
      <c r="D28" s="279"/>
      <c r="E28" s="280"/>
      <c r="F28" s="279"/>
      <c r="G28" s="279"/>
      <c r="H28" s="280"/>
    </row>
    <row r="29" spans="1:9" s="6" customFormat="1" ht="22.5" customHeight="1" thickBot="1" x14ac:dyDescent="0.3">
      <c r="A29" s="32" t="s">
        <v>332</v>
      </c>
      <c r="B29" s="278"/>
      <c r="C29" s="521">
        <f t="shared" ref="C29:H29" si="2">C24+C27</f>
        <v>0</v>
      </c>
      <c r="D29" s="521">
        <f t="shared" si="2"/>
        <v>0</v>
      </c>
      <c r="E29" s="521">
        <f t="shared" si="2"/>
        <v>0</v>
      </c>
      <c r="F29" s="521">
        <f t="shared" si="2"/>
        <v>0</v>
      </c>
      <c r="G29" s="524">
        <f t="shared" si="2"/>
        <v>0</v>
      </c>
      <c r="H29" s="521">
        <f t="shared" si="2"/>
        <v>0</v>
      </c>
    </row>
    <row r="30" spans="1:9" ht="13.5" customHeight="1" x14ac:dyDescent="0.25">
      <c r="A30" s="27"/>
      <c r="B30" s="14"/>
      <c r="C30" s="47"/>
      <c r="D30" s="47"/>
      <c r="E30" s="22"/>
      <c r="F30" s="47"/>
      <c r="G30" s="48"/>
      <c r="H30" s="16"/>
    </row>
    <row r="31" spans="1:9" ht="19.5" customHeight="1" x14ac:dyDescent="0.25">
      <c r="A31" s="31" t="s">
        <v>364</v>
      </c>
      <c r="B31" s="14"/>
      <c r="C31" s="527" t="s">
        <v>3</v>
      </c>
      <c r="D31" s="527" t="s">
        <v>3</v>
      </c>
      <c r="E31" s="527" t="s">
        <v>3</v>
      </c>
      <c r="F31" s="527" t="s">
        <v>3</v>
      </c>
      <c r="G31" s="527" t="s">
        <v>3</v>
      </c>
      <c r="H31" s="527" t="s">
        <v>119</v>
      </c>
    </row>
    <row r="32" spans="1:9" ht="19.5" customHeight="1" thickBot="1" x14ac:dyDescent="0.3">
      <c r="A32" s="274"/>
      <c r="B32" s="561" t="s">
        <v>340</v>
      </c>
      <c r="C32" s="546">
        <f>'CONTRACT PRICE ZAR'!G88</f>
        <v>0</v>
      </c>
      <c r="D32" s="546">
        <f>'CONTRACT PRICE ZAR'!J88</f>
        <v>0</v>
      </c>
      <c r="E32" s="546">
        <f>'CONTRACT PRICE ZAR'!M88</f>
        <v>0</v>
      </c>
      <c r="F32" s="546">
        <f>'CONTRACT PRICE ZAR'!P88</f>
        <v>0</v>
      </c>
      <c r="G32" s="547">
        <f>'CONTRACT PRICE ZAR'!S88</f>
        <v>0</v>
      </c>
      <c r="H32" s="521">
        <f>SUM(C32,D32,E32,F32,G32)</f>
        <v>0</v>
      </c>
    </row>
    <row r="33" spans="1:13" ht="13.5" customHeight="1" x14ac:dyDescent="0.25">
      <c r="A33" s="82"/>
      <c r="B33" s="28"/>
      <c r="C33" s="47"/>
      <c r="D33" s="47"/>
      <c r="E33" s="22"/>
      <c r="F33" s="47"/>
      <c r="G33" s="47"/>
      <c r="H33" s="22"/>
    </row>
    <row r="34" spans="1:13" s="5" customFormat="1" ht="22.5" customHeight="1" thickBot="1" x14ac:dyDescent="0.3">
      <c r="A34" s="32" t="s">
        <v>12</v>
      </c>
      <c r="B34" s="277"/>
      <c r="C34" s="521">
        <f t="shared" ref="C34:H34" si="3">C29+C32</f>
        <v>0</v>
      </c>
      <c r="D34" s="521">
        <f t="shared" si="3"/>
        <v>0</v>
      </c>
      <c r="E34" s="521">
        <f t="shared" si="3"/>
        <v>0</v>
      </c>
      <c r="F34" s="521">
        <f t="shared" si="3"/>
        <v>0</v>
      </c>
      <c r="G34" s="524">
        <f t="shared" si="3"/>
        <v>0</v>
      </c>
      <c r="H34" s="521">
        <f t="shared" si="3"/>
        <v>0</v>
      </c>
    </row>
    <row r="35" spans="1:13" s="5" customFormat="1" ht="13.5" customHeight="1" x14ac:dyDescent="0.25">
      <c r="A35" s="30"/>
      <c r="B35" s="33"/>
      <c r="C35" s="49"/>
      <c r="D35" s="49"/>
      <c r="E35" s="34"/>
      <c r="F35" s="49"/>
      <c r="G35" s="49"/>
      <c r="H35" s="34"/>
    </row>
    <row r="36" spans="1:13" ht="19.5" customHeight="1" x14ac:dyDescent="0.25">
      <c r="A36" s="75" t="s">
        <v>365</v>
      </c>
      <c r="B36" s="76"/>
      <c r="C36" s="527" t="s">
        <v>3</v>
      </c>
      <c r="D36" s="527" t="s">
        <v>3</v>
      </c>
      <c r="E36" s="527" t="s">
        <v>3</v>
      </c>
      <c r="F36" s="527" t="s">
        <v>3</v>
      </c>
      <c r="G36" s="527" t="s">
        <v>3</v>
      </c>
      <c r="H36" s="527" t="s">
        <v>119</v>
      </c>
    </row>
    <row r="37" spans="1:13" ht="19.5" customHeight="1" thickBot="1" x14ac:dyDescent="0.3">
      <c r="A37" s="82"/>
      <c r="B37" s="561" t="s">
        <v>216</v>
      </c>
      <c r="C37" s="546">
        <f>'CONTRACT PRICE ZAR'!G93</f>
        <v>0</v>
      </c>
      <c r="D37" s="546">
        <f>'CONTRACT PRICE ZAR'!J93</f>
        <v>0</v>
      </c>
      <c r="E37" s="546">
        <f>'CONTRACT PRICE ZAR'!M93</f>
        <v>0</v>
      </c>
      <c r="F37" s="546">
        <f>'CONTRACT PRICE ZAR'!P93</f>
        <v>0</v>
      </c>
      <c r="G37" s="547">
        <f>'CONTRACT PRICE ZAR'!S93</f>
        <v>0</v>
      </c>
      <c r="H37" s="521">
        <f>SUM(C37,D37,E37,F37,G37)</f>
        <v>0</v>
      </c>
    </row>
    <row r="38" spans="1:13" ht="13.5" customHeight="1" x14ac:dyDescent="0.25">
      <c r="A38" s="82"/>
      <c r="B38" s="14"/>
      <c r="C38" s="47"/>
      <c r="D38" s="47"/>
      <c r="E38" s="22"/>
      <c r="F38" s="47"/>
      <c r="G38" s="47"/>
      <c r="H38" s="22"/>
    </row>
    <row r="39" spans="1:13" ht="22.5" customHeight="1" thickBot="1" x14ac:dyDescent="0.3">
      <c r="A39" s="35" t="s">
        <v>13</v>
      </c>
      <c r="B39" s="276"/>
      <c r="C39" s="521">
        <f t="shared" ref="C39:H39" si="4">C34+C37</f>
        <v>0</v>
      </c>
      <c r="D39" s="521">
        <f t="shared" si="4"/>
        <v>0</v>
      </c>
      <c r="E39" s="521">
        <f t="shared" si="4"/>
        <v>0</v>
      </c>
      <c r="F39" s="521">
        <f t="shared" si="4"/>
        <v>0</v>
      </c>
      <c r="G39" s="524">
        <f t="shared" si="4"/>
        <v>0</v>
      </c>
      <c r="H39" s="521">
        <f t="shared" si="4"/>
        <v>0</v>
      </c>
    </row>
    <row r="40" spans="1:13" ht="13.5" customHeight="1" x14ac:dyDescent="0.25">
      <c r="A40" s="17"/>
      <c r="B40" s="23"/>
      <c r="C40" s="47"/>
      <c r="D40" s="47"/>
      <c r="E40" s="22"/>
      <c r="F40" s="47"/>
      <c r="G40" s="47"/>
      <c r="H40" s="22"/>
    </row>
    <row r="41" spans="1:13" ht="19.5" customHeight="1" x14ac:dyDescent="0.25">
      <c r="A41" s="31" t="s">
        <v>366</v>
      </c>
      <c r="B41" s="23"/>
      <c r="C41" s="527" t="s">
        <v>3</v>
      </c>
      <c r="D41" s="527" t="s">
        <v>3</v>
      </c>
      <c r="E41" s="527" t="s">
        <v>3</v>
      </c>
      <c r="F41" s="527" t="s">
        <v>3</v>
      </c>
      <c r="G41" s="527" t="s">
        <v>3</v>
      </c>
      <c r="H41" s="527" t="s">
        <v>119</v>
      </c>
    </row>
    <row r="42" spans="1:13" ht="19.5" customHeight="1" thickBot="1" x14ac:dyDescent="0.3">
      <c r="A42" s="17"/>
      <c r="B42" s="561" t="str">
        <f>'FULL COST BUDGET'!C94</f>
        <v>15% of Subtotal D</v>
      </c>
      <c r="C42" s="546">
        <f>'CONTRACT PRICE ZAR'!G98</f>
        <v>0</v>
      </c>
      <c r="D42" s="546">
        <f>'CONTRACT PRICE ZAR'!J98</f>
        <v>0</v>
      </c>
      <c r="E42" s="546">
        <f>'CONTRACT PRICE ZAR'!M98</f>
        <v>0</v>
      </c>
      <c r="F42" s="546">
        <f>'CONTRACT PRICE ZAR'!P98</f>
        <v>0</v>
      </c>
      <c r="G42" s="547">
        <f>'CONTRACT PRICE ZAR'!S98</f>
        <v>0</v>
      </c>
      <c r="H42" s="521">
        <f>SUM(C42,D42,E42,F42,G42)</f>
        <v>0</v>
      </c>
    </row>
    <row r="43" spans="1:13" s="4" customFormat="1" ht="13.5" customHeight="1" x14ac:dyDescent="0.25">
      <c r="A43" s="18"/>
      <c r="B43" s="28"/>
      <c r="C43" s="47"/>
      <c r="D43" s="47"/>
      <c r="E43" s="22"/>
      <c r="F43" s="47"/>
      <c r="G43" s="47"/>
      <c r="H43" s="22"/>
      <c r="I43"/>
      <c r="J43"/>
      <c r="K43"/>
      <c r="L43"/>
      <c r="M43"/>
    </row>
    <row r="44" spans="1:13" ht="19.5" customHeight="1" x14ac:dyDescent="0.25">
      <c r="A44" s="31" t="s">
        <v>367</v>
      </c>
      <c r="B44" s="14"/>
      <c r="C44" s="514" t="s">
        <v>3</v>
      </c>
      <c r="D44" s="514" t="s">
        <v>3</v>
      </c>
      <c r="E44" s="514" t="s">
        <v>3</v>
      </c>
      <c r="F44" s="514" t="s">
        <v>3</v>
      </c>
      <c r="G44" s="514" t="s">
        <v>3</v>
      </c>
      <c r="H44" s="514" t="s">
        <v>119</v>
      </c>
      <c r="I44"/>
      <c r="J44"/>
      <c r="K44"/>
      <c r="L44"/>
      <c r="M44"/>
    </row>
    <row r="45" spans="1:13" s="12" customFormat="1" ht="19.5" customHeight="1" x14ac:dyDescent="0.25">
      <c r="A45" s="78"/>
      <c r="B45" s="561" t="str">
        <f>'FULL COST BUDGET'!C98</f>
        <v>Undergraduate Bursaries</v>
      </c>
      <c r="C45" s="511">
        <f>'CONTRACT PRICE ZAR'!G101</f>
        <v>0</v>
      </c>
      <c r="D45" s="37">
        <f>'CONTRACT PRICE ZAR'!J101</f>
        <v>0</v>
      </c>
      <c r="E45" s="37">
        <f>'CONTRACT PRICE ZAR'!M101</f>
        <v>0</v>
      </c>
      <c r="F45" s="37">
        <f>'CONTRACT PRICE ZAR'!P101</f>
        <v>0</v>
      </c>
      <c r="G45" s="37">
        <f>'CONTRACT PRICE ZAR'!S101</f>
        <v>0</v>
      </c>
      <c r="H45" s="512">
        <f>SUM(C45,D45,E45,F45,G45)</f>
        <v>0</v>
      </c>
      <c r="I45"/>
      <c r="J45"/>
      <c r="K45"/>
      <c r="L45"/>
      <c r="M45"/>
    </row>
    <row r="46" spans="1:13" s="12" customFormat="1" ht="19.5" customHeight="1" x14ac:dyDescent="0.25">
      <c r="A46" s="78"/>
      <c r="B46" s="561" t="str">
        <f>'FULL COST BUDGET'!C99</f>
        <v>Postgraduate Bursaries</v>
      </c>
      <c r="C46" s="525">
        <f>'CONTRACT PRICE ZAR'!G102</f>
        <v>0</v>
      </c>
      <c r="D46" s="74">
        <f>'CONTRACT PRICE ZAR'!J102</f>
        <v>0</v>
      </c>
      <c r="E46" s="74">
        <f>'CONTRACT PRICE ZAR'!M102</f>
        <v>0</v>
      </c>
      <c r="F46" s="74">
        <f>'CONTRACT PRICE ZAR'!P102</f>
        <v>0</v>
      </c>
      <c r="G46" s="74">
        <f>'CONTRACT PRICE ZAR'!S102</f>
        <v>0</v>
      </c>
      <c r="H46" s="526">
        <f>SUM(C46,D46,E46,F46,G46)</f>
        <v>0</v>
      </c>
    </row>
    <row r="47" spans="1:13" s="12" customFormat="1" ht="19.5" customHeight="1" thickBot="1" x14ac:dyDescent="0.3">
      <c r="A47" s="78"/>
      <c r="B47" s="560" t="s">
        <v>128</v>
      </c>
      <c r="C47" s="558">
        <f t="shared" ref="C47:H47" si="5">SUM(C45:C46)</f>
        <v>0</v>
      </c>
      <c r="D47" s="558">
        <f t="shared" si="5"/>
        <v>0</v>
      </c>
      <c r="E47" s="558">
        <f t="shared" si="5"/>
        <v>0</v>
      </c>
      <c r="F47" s="558">
        <f t="shared" si="5"/>
        <v>0</v>
      </c>
      <c r="G47" s="559">
        <f t="shared" si="5"/>
        <v>0</v>
      </c>
      <c r="H47" s="521">
        <f t="shared" si="5"/>
        <v>0</v>
      </c>
    </row>
    <row r="48" spans="1:13" ht="13.5" customHeight="1" thickBot="1" x14ac:dyDescent="0.3">
      <c r="A48" s="604"/>
      <c r="B48" s="605"/>
      <c r="C48" s="606"/>
      <c r="D48" s="606"/>
      <c r="E48" s="607"/>
      <c r="F48" s="606"/>
      <c r="G48" s="606"/>
      <c r="H48" s="607"/>
    </row>
    <row r="49" spans="1:8" s="5" customFormat="1" ht="30" customHeight="1" thickBot="1" x14ac:dyDescent="0.3">
      <c r="A49" s="602" t="s">
        <v>218</v>
      </c>
      <c r="B49" s="602"/>
      <c r="C49" s="536">
        <f t="shared" ref="C49:H49" si="6">SUM(C47,C42,C39)</f>
        <v>0</v>
      </c>
      <c r="D49" s="536">
        <f t="shared" si="6"/>
        <v>0</v>
      </c>
      <c r="E49" s="536">
        <f t="shared" si="6"/>
        <v>0</v>
      </c>
      <c r="F49" s="536">
        <f t="shared" si="6"/>
        <v>0</v>
      </c>
      <c r="G49" s="536">
        <f t="shared" si="6"/>
        <v>0</v>
      </c>
      <c r="H49" s="536">
        <f t="shared" si="6"/>
        <v>0</v>
      </c>
    </row>
    <row r="50" spans="1:8" x14ac:dyDescent="0.25">
      <c r="A50" s="17"/>
      <c r="B50" s="14"/>
      <c r="C50" s="15"/>
      <c r="D50" s="16"/>
      <c r="E50" s="16"/>
      <c r="F50" s="15"/>
      <c r="G50" s="16"/>
      <c r="H50" s="16"/>
    </row>
    <row r="51" spans="1:8" ht="21" x14ac:dyDescent="0.25">
      <c r="A51" s="77"/>
      <c r="D51" s="2"/>
      <c r="E51" s="2"/>
      <c r="G51" s="2"/>
    </row>
    <row r="52" spans="1:8" x14ac:dyDescent="0.25">
      <c r="A52" s="5"/>
      <c r="D52" s="2"/>
      <c r="E52" s="2"/>
      <c r="G52" s="2"/>
    </row>
    <row r="53" spans="1:8" ht="15.6" x14ac:dyDescent="0.25">
      <c r="A53" s="30"/>
      <c r="B53" s="30"/>
      <c r="D53" s="2"/>
      <c r="E53" s="2"/>
      <c r="G53" s="2"/>
    </row>
    <row r="54" spans="1:8" ht="18.75" customHeight="1" x14ac:dyDescent="0.25">
      <c r="A54" s="30"/>
      <c r="B54" s="30"/>
      <c r="D54" s="2"/>
      <c r="E54" s="2"/>
      <c r="G54" s="2"/>
    </row>
    <row r="55" spans="1:8" ht="15.6" x14ac:dyDescent="0.25">
      <c r="A55" s="30"/>
      <c r="B55" s="30"/>
      <c r="D55" s="2"/>
      <c r="E55" s="2"/>
      <c r="G55" s="2"/>
    </row>
    <row r="56" spans="1:8" x14ac:dyDescent="0.25">
      <c r="A56" s="5"/>
      <c r="D56" s="2"/>
      <c r="E56" s="2"/>
      <c r="G56" s="2"/>
    </row>
    <row r="57" spans="1:8" x14ac:dyDescent="0.25">
      <c r="A57" s="5"/>
      <c r="D57" s="2"/>
      <c r="E57" s="2"/>
      <c r="G57" s="2"/>
    </row>
    <row r="58" spans="1:8" x14ac:dyDescent="0.25">
      <c r="A58" s="5"/>
      <c r="D58" s="2"/>
      <c r="E58" s="2"/>
      <c r="G58" s="2"/>
    </row>
    <row r="59" spans="1:8" x14ac:dyDescent="0.25">
      <c r="A59" s="5"/>
      <c r="D59" s="2"/>
      <c r="E59" s="2"/>
      <c r="G59" s="2"/>
    </row>
    <row r="60" spans="1:8" x14ac:dyDescent="0.25">
      <c r="A60" s="5"/>
      <c r="D60" s="2"/>
      <c r="E60" s="2"/>
      <c r="G60" s="2"/>
    </row>
    <row r="61" spans="1:8" x14ac:dyDescent="0.25">
      <c r="A61" s="5"/>
      <c r="D61" s="2"/>
      <c r="E61" s="2"/>
      <c r="G61" s="2"/>
    </row>
    <row r="62" spans="1:8" x14ac:dyDescent="0.25">
      <c r="A62" s="5"/>
      <c r="D62" s="2"/>
      <c r="E62" s="2"/>
      <c r="G62" s="2"/>
    </row>
    <row r="63" spans="1:8" x14ac:dyDescent="0.25">
      <c r="A63" s="5"/>
      <c r="D63" s="2"/>
      <c r="E63" s="2"/>
      <c r="G63" s="2"/>
    </row>
    <row r="64" spans="1:8" x14ac:dyDescent="0.25">
      <c r="A64" s="5"/>
      <c r="D64" s="2"/>
      <c r="E64" s="2"/>
      <c r="G64" s="2"/>
    </row>
    <row r="65" spans="1:7" x14ac:dyDescent="0.25">
      <c r="A65" s="5"/>
      <c r="D65" s="2"/>
      <c r="E65" s="2"/>
      <c r="G65" s="2"/>
    </row>
    <row r="66" spans="1:7" x14ac:dyDescent="0.25">
      <c r="A66" s="5"/>
      <c r="D66" s="2"/>
      <c r="E66" s="2"/>
      <c r="G66" s="2"/>
    </row>
    <row r="67" spans="1:7" x14ac:dyDescent="0.25">
      <c r="A67" s="5"/>
      <c r="D67" s="2"/>
      <c r="E67" s="2"/>
      <c r="G67" s="2"/>
    </row>
    <row r="68" spans="1:7" x14ac:dyDescent="0.25">
      <c r="A68" s="5"/>
      <c r="D68" s="2"/>
      <c r="E68" s="2"/>
      <c r="G68" s="2"/>
    </row>
    <row r="69" spans="1:7" x14ac:dyDescent="0.25">
      <c r="A69" s="5"/>
      <c r="D69" s="2"/>
      <c r="E69" s="2"/>
      <c r="G69" s="2"/>
    </row>
    <row r="70" spans="1:7" x14ac:dyDescent="0.25">
      <c r="A70" s="5"/>
      <c r="D70" s="2"/>
      <c r="E70" s="2"/>
      <c r="F70" s="2"/>
      <c r="G70" s="2"/>
    </row>
    <row r="71" spans="1:7" x14ac:dyDescent="0.25">
      <c r="A71" s="5"/>
      <c r="D71" s="2"/>
      <c r="E71" s="2"/>
      <c r="F71" s="2"/>
      <c r="G71" s="2"/>
    </row>
    <row r="72" spans="1:7" x14ac:dyDescent="0.25">
      <c r="A72" s="5"/>
      <c r="D72" s="2"/>
      <c r="E72" s="2"/>
      <c r="F72" s="2"/>
      <c r="G72" s="2"/>
    </row>
    <row r="73" spans="1:7" x14ac:dyDescent="0.25">
      <c r="A73" s="5"/>
      <c r="D73" s="2"/>
      <c r="E73" s="2"/>
      <c r="F73" s="2"/>
      <c r="G73" s="2"/>
    </row>
    <row r="74" spans="1:7" x14ac:dyDescent="0.25">
      <c r="A74" s="5"/>
      <c r="D74" s="2"/>
      <c r="E74" s="2"/>
      <c r="F74" s="2"/>
      <c r="G74" s="2"/>
    </row>
    <row r="75" spans="1:7" x14ac:dyDescent="0.25">
      <c r="A75" s="5"/>
      <c r="D75" s="2"/>
      <c r="E75" s="2"/>
      <c r="F75" s="2"/>
      <c r="G75" s="2"/>
    </row>
    <row r="76" spans="1:7" x14ac:dyDescent="0.25">
      <c r="A76" s="5"/>
      <c r="D76" s="2"/>
      <c r="E76" s="2"/>
      <c r="F76" s="2"/>
      <c r="G76" s="2"/>
    </row>
    <row r="77" spans="1:7" x14ac:dyDescent="0.25">
      <c r="A77" s="5"/>
      <c r="D77" s="2"/>
      <c r="E77" s="2"/>
      <c r="F77" s="2"/>
      <c r="G77" s="2"/>
    </row>
    <row r="78" spans="1:7" x14ac:dyDescent="0.25">
      <c r="A78" s="5"/>
      <c r="D78" s="2"/>
      <c r="E78" s="2"/>
      <c r="F78" s="2"/>
      <c r="G78" s="2"/>
    </row>
    <row r="79" spans="1:7" x14ac:dyDescent="0.25">
      <c r="A79" s="5"/>
      <c r="D79" s="2"/>
      <c r="E79" s="2"/>
      <c r="F79" s="2"/>
      <c r="G79" s="2"/>
    </row>
    <row r="80" spans="1:7" x14ac:dyDescent="0.25">
      <c r="A80" s="5"/>
      <c r="D80" s="2"/>
      <c r="E80" s="2"/>
      <c r="F80" s="2"/>
      <c r="G80" s="2"/>
    </row>
    <row r="81" spans="1:7" x14ac:dyDescent="0.25">
      <c r="A81" s="5"/>
      <c r="D81" s="2"/>
      <c r="E81" s="2"/>
      <c r="F81" s="2"/>
      <c r="G81" s="2"/>
    </row>
    <row r="82" spans="1:7" x14ac:dyDescent="0.25">
      <c r="A82" s="5"/>
      <c r="D82" s="2"/>
      <c r="E82" s="2"/>
      <c r="F82" s="2"/>
      <c r="G82" s="2"/>
    </row>
    <row r="83" spans="1:7" x14ac:dyDescent="0.25">
      <c r="A83" s="5"/>
      <c r="D83" s="2"/>
      <c r="E83" s="2"/>
      <c r="F83" s="2"/>
      <c r="G83" s="2"/>
    </row>
    <row r="84" spans="1:7" x14ac:dyDescent="0.25">
      <c r="A84" s="5"/>
      <c r="D84" s="2"/>
      <c r="E84" s="2"/>
      <c r="F84" s="2"/>
      <c r="G84" s="2"/>
    </row>
    <row r="85" spans="1:7" x14ac:dyDescent="0.25">
      <c r="A85" s="5"/>
      <c r="D85" s="2"/>
      <c r="E85" s="2"/>
      <c r="F85" s="2"/>
      <c r="G85" s="2"/>
    </row>
    <row r="86" spans="1:7" x14ac:dyDescent="0.25">
      <c r="A86" s="5"/>
      <c r="D86" s="2"/>
      <c r="E86" s="2"/>
      <c r="F86" s="2"/>
      <c r="G86" s="2"/>
    </row>
    <row r="87" spans="1:7" x14ac:dyDescent="0.25">
      <c r="A87" s="5"/>
      <c r="D87" s="2"/>
      <c r="E87" s="2"/>
      <c r="F87" s="2"/>
      <c r="G87" s="2"/>
    </row>
    <row r="88" spans="1:7" x14ac:dyDescent="0.25">
      <c r="A88" s="5"/>
      <c r="D88" s="2"/>
      <c r="E88" s="2"/>
      <c r="F88" s="2"/>
      <c r="G88" s="2"/>
    </row>
    <row r="89" spans="1:7" x14ac:dyDescent="0.25">
      <c r="A89" s="5"/>
      <c r="D89" s="2"/>
      <c r="E89" s="2"/>
      <c r="F89" s="2"/>
      <c r="G89" s="2"/>
    </row>
    <row r="90" spans="1:7" x14ac:dyDescent="0.25">
      <c r="A90" s="5"/>
      <c r="D90" s="2"/>
      <c r="E90" s="2"/>
      <c r="F90" s="2"/>
      <c r="G90" s="2"/>
    </row>
    <row r="91" spans="1:7" x14ac:dyDescent="0.25">
      <c r="A91" s="5"/>
      <c r="D91" s="2"/>
      <c r="E91" s="2"/>
      <c r="F91" s="2"/>
      <c r="G91" s="2"/>
    </row>
    <row r="92" spans="1:7" x14ac:dyDescent="0.25">
      <c r="A92" s="5"/>
      <c r="D92" s="2"/>
      <c r="E92" s="2"/>
      <c r="F92" s="2"/>
      <c r="G92" s="2"/>
    </row>
    <row r="93" spans="1:7" x14ac:dyDescent="0.25">
      <c r="A93" s="5"/>
      <c r="D93" s="2"/>
      <c r="E93" s="2"/>
      <c r="F93" s="2"/>
      <c r="G93" s="2"/>
    </row>
    <row r="94" spans="1:7" x14ac:dyDescent="0.25">
      <c r="A94" s="5"/>
      <c r="D94" s="2"/>
      <c r="E94" s="2"/>
      <c r="F94" s="2"/>
      <c r="G94" s="2"/>
    </row>
    <row r="95" spans="1:7" x14ac:dyDescent="0.25">
      <c r="A95" s="5"/>
      <c r="D95" s="2"/>
      <c r="E95" s="2"/>
      <c r="F95" s="2"/>
      <c r="G95" s="2"/>
    </row>
    <row r="96" spans="1:7" x14ac:dyDescent="0.25">
      <c r="A96" s="5"/>
      <c r="D96" s="2"/>
      <c r="E96" s="2"/>
      <c r="F96" s="2"/>
      <c r="G96" s="2"/>
    </row>
    <row r="97" spans="1:7" x14ac:dyDescent="0.25">
      <c r="A97" s="5"/>
      <c r="D97" s="2"/>
      <c r="E97" s="2"/>
      <c r="F97" s="2"/>
      <c r="G97" s="2"/>
    </row>
    <row r="98" spans="1:7" x14ac:dyDescent="0.25">
      <c r="A98" s="5"/>
      <c r="D98" s="2"/>
      <c r="E98" s="2"/>
      <c r="F98" s="2"/>
      <c r="G98" s="2"/>
    </row>
    <row r="99" spans="1:7" x14ac:dyDescent="0.25">
      <c r="A99" s="5"/>
      <c r="D99" s="2"/>
      <c r="E99" s="2"/>
      <c r="F99" s="2"/>
      <c r="G99" s="2"/>
    </row>
    <row r="100" spans="1:7" x14ac:dyDescent="0.25">
      <c r="A100" s="5"/>
      <c r="D100" s="2"/>
      <c r="E100" s="2"/>
      <c r="F100" s="2"/>
      <c r="G100" s="2"/>
    </row>
    <row r="101" spans="1:7" x14ac:dyDescent="0.25">
      <c r="A101" s="5"/>
      <c r="D101" s="2"/>
      <c r="E101" s="2"/>
      <c r="F101" s="2"/>
      <c r="G101" s="2"/>
    </row>
    <row r="102" spans="1:7" x14ac:dyDescent="0.25">
      <c r="A102" s="5"/>
      <c r="D102" s="2"/>
      <c r="E102" s="2"/>
      <c r="F102" s="2"/>
      <c r="G102" s="2"/>
    </row>
    <row r="103" spans="1:7" x14ac:dyDescent="0.25">
      <c r="A103" s="5"/>
      <c r="D103" s="2"/>
      <c r="E103" s="2"/>
      <c r="F103" s="2"/>
      <c r="G103" s="2"/>
    </row>
    <row r="104" spans="1:7" x14ac:dyDescent="0.25">
      <c r="A104" s="5"/>
      <c r="D104" s="2"/>
      <c r="E104" s="2"/>
      <c r="F104" s="2"/>
      <c r="G104" s="2"/>
    </row>
    <row r="105" spans="1:7" x14ac:dyDescent="0.25">
      <c r="A105" s="5"/>
      <c r="D105" s="2"/>
      <c r="E105" s="2"/>
      <c r="F105" s="2"/>
      <c r="G105" s="2"/>
    </row>
    <row r="106" spans="1:7" x14ac:dyDescent="0.25">
      <c r="A106" s="5"/>
      <c r="D106" s="2"/>
      <c r="E106" s="2"/>
      <c r="F106" s="2"/>
      <c r="G106" s="2"/>
    </row>
    <row r="107" spans="1:7" x14ac:dyDescent="0.25">
      <c r="A107" s="5"/>
      <c r="D107" s="2"/>
      <c r="E107" s="2"/>
      <c r="F107" s="2"/>
      <c r="G107" s="2"/>
    </row>
    <row r="108" spans="1:7" x14ac:dyDescent="0.25">
      <c r="A108" s="5"/>
      <c r="D108" s="2"/>
      <c r="E108" s="2"/>
      <c r="F108" s="2"/>
      <c r="G108" s="2"/>
    </row>
    <row r="109" spans="1:7" x14ac:dyDescent="0.25">
      <c r="A109" s="5"/>
      <c r="D109" s="2"/>
      <c r="E109" s="2"/>
      <c r="F109" s="2"/>
      <c r="G109" s="2"/>
    </row>
    <row r="110" spans="1:7" x14ac:dyDescent="0.25">
      <c r="A110" s="5"/>
      <c r="D110" s="2"/>
      <c r="E110" s="2"/>
      <c r="F110" s="2"/>
      <c r="G110" s="2"/>
    </row>
    <row r="111" spans="1:7" x14ac:dyDescent="0.25">
      <c r="A111" s="5"/>
      <c r="D111" s="2"/>
      <c r="E111" s="2"/>
      <c r="F111" s="2"/>
      <c r="G111" s="2"/>
    </row>
    <row r="112" spans="1:7" x14ac:dyDescent="0.25">
      <c r="A112" s="5"/>
      <c r="D112" s="2"/>
      <c r="E112" s="2"/>
      <c r="F112" s="2"/>
      <c r="G112" s="2"/>
    </row>
    <row r="113" spans="1:7" x14ac:dyDescent="0.25">
      <c r="A113" s="5"/>
      <c r="D113" s="2"/>
      <c r="E113" s="2"/>
      <c r="F113" s="2"/>
      <c r="G113" s="2"/>
    </row>
    <row r="114" spans="1:7" x14ac:dyDescent="0.25">
      <c r="A114" s="5"/>
      <c r="D114" s="2"/>
      <c r="E114" s="2"/>
      <c r="F114" s="2"/>
      <c r="G114" s="2"/>
    </row>
    <row r="115" spans="1:7" x14ac:dyDescent="0.25">
      <c r="A115" s="5"/>
      <c r="D115" s="2"/>
      <c r="E115" s="2"/>
      <c r="F115" s="2"/>
      <c r="G115" s="2"/>
    </row>
    <row r="116" spans="1:7" x14ac:dyDescent="0.25">
      <c r="A116" s="5"/>
      <c r="D116" s="2"/>
      <c r="E116" s="2"/>
      <c r="F116" s="2"/>
      <c r="G116" s="2"/>
    </row>
    <row r="117" spans="1:7" x14ac:dyDescent="0.25">
      <c r="A117" s="5"/>
      <c r="D117" s="2"/>
      <c r="E117" s="2"/>
      <c r="F117" s="2"/>
      <c r="G117" s="2"/>
    </row>
    <row r="118" spans="1:7" x14ac:dyDescent="0.25">
      <c r="A118" s="5"/>
      <c r="D118" s="2"/>
      <c r="E118" s="2"/>
      <c r="F118" s="2"/>
      <c r="G118" s="2"/>
    </row>
    <row r="119" spans="1:7" x14ac:dyDescent="0.25">
      <c r="A119" s="5"/>
      <c r="D119" s="2"/>
      <c r="E119" s="2"/>
      <c r="F119" s="2"/>
      <c r="G119" s="2"/>
    </row>
    <row r="120" spans="1:7" x14ac:dyDescent="0.25">
      <c r="A120" s="5"/>
      <c r="D120" s="2"/>
      <c r="E120" s="2"/>
      <c r="F120" s="2"/>
      <c r="G120" s="2"/>
    </row>
    <row r="121" spans="1:7" x14ac:dyDescent="0.25">
      <c r="A121" s="5"/>
      <c r="D121" s="2"/>
      <c r="E121" s="2"/>
      <c r="F121" s="2"/>
      <c r="G121" s="2"/>
    </row>
    <row r="122" spans="1:7" x14ac:dyDescent="0.25">
      <c r="A122" s="5"/>
      <c r="D122" s="2"/>
      <c r="E122" s="2"/>
      <c r="F122" s="2"/>
      <c r="G122" s="2"/>
    </row>
    <row r="123" spans="1:7" x14ac:dyDescent="0.25">
      <c r="A123" s="5"/>
      <c r="D123" s="2"/>
      <c r="E123" s="2"/>
      <c r="F123" s="2"/>
      <c r="G123" s="2"/>
    </row>
    <row r="124" spans="1:7" x14ac:dyDescent="0.25">
      <c r="A124" s="5"/>
      <c r="D124" s="2"/>
      <c r="E124" s="2"/>
      <c r="F124" s="2"/>
      <c r="G124" s="2"/>
    </row>
    <row r="125" spans="1:7" x14ac:dyDescent="0.25">
      <c r="A125" s="5"/>
      <c r="D125" s="2"/>
      <c r="E125" s="2"/>
      <c r="F125" s="2"/>
      <c r="G125" s="2"/>
    </row>
    <row r="126" spans="1:7" x14ac:dyDescent="0.25">
      <c r="A126" s="5"/>
      <c r="D126" s="2"/>
      <c r="E126" s="2"/>
      <c r="F126" s="2"/>
      <c r="G126" s="2"/>
    </row>
    <row r="127" spans="1:7" x14ac:dyDescent="0.25">
      <c r="A127" s="5"/>
      <c r="D127" s="2"/>
      <c r="E127" s="2"/>
      <c r="F127" s="2"/>
      <c r="G127" s="2"/>
    </row>
    <row r="128" spans="1:7" x14ac:dyDescent="0.25">
      <c r="A128" s="5"/>
      <c r="D128" s="2"/>
      <c r="E128" s="2"/>
      <c r="F128" s="2"/>
      <c r="G128" s="2"/>
    </row>
    <row r="129" spans="1:7" x14ac:dyDescent="0.25">
      <c r="A129" s="5"/>
      <c r="D129" s="2"/>
      <c r="E129" s="2"/>
      <c r="F129" s="2"/>
      <c r="G129" s="2"/>
    </row>
    <row r="130" spans="1:7" x14ac:dyDescent="0.25">
      <c r="A130" s="5"/>
      <c r="D130" s="2"/>
      <c r="E130" s="2"/>
      <c r="F130" s="2"/>
      <c r="G130" s="2"/>
    </row>
    <row r="131" spans="1:7" x14ac:dyDescent="0.25">
      <c r="A131" s="5"/>
      <c r="D131" s="2"/>
      <c r="E131" s="2"/>
      <c r="F131" s="2"/>
      <c r="G131" s="2"/>
    </row>
    <row r="132" spans="1:7" x14ac:dyDescent="0.25">
      <c r="A132" s="5"/>
      <c r="D132" s="2"/>
      <c r="E132" s="2"/>
      <c r="F132" s="2"/>
      <c r="G132" s="2"/>
    </row>
    <row r="133" spans="1:7" x14ac:dyDescent="0.25">
      <c r="A133" s="5"/>
      <c r="D133" s="2"/>
      <c r="E133" s="2"/>
      <c r="F133" s="2"/>
      <c r="G133" s="2"/>
    </row>
    <row r="134" spans="1:7" x14ac:dyDescent="0.25">
      <c r="A134" s="5"/>
      <c r="D134" s="2"/>
      <c r="E134" s="2"/>
      <c r="F134" s="2"/>
      <c r="G134" s="2"/>
    </row>
    <row r="135" spans="1:7" x14ac:dyDescent="0.25">
      <c r="A135" s="5"/>
      <c r="D135" s="2"/>
      <c r="E135" s="2"/>
      <c r="F135" s="2"/>
      <c r="G135" s="2"/>
    </row>
    <row r="136" spans="1:7" x14ac:dyDescent="0.25">
      <c r="A136" s="5"/>
      <c r="D136" s="2"/>
      <c r="E136" s="2"/>
      <c r="F136" s="2"/>
      <c r="G136" s="2"/>
    </row>
    <row r="137" spans="1:7" x14ac:dyDescent="0.25">
      <c r="A137" s="5"/>
      <c r="D137" s="2"/>
      <c r="E137" s="2"/>
      <c r="F137" s="2"/>
      <c r="G137" s="2"/>
    </row>
    <row r="138" spans="1:7" x14ac:dyDescent="0.25">
      <c r="A138" s="5"/>
      <c r="D138" s="2"/>
      <c r="E138" s="2"/>
      <c r="F138" s="2"/>
      <c r="G138" s="2"/>
    </row>
    <row r="139" spans="1:7" x14ac:dyDescent="0.25">
      <c r="A139" s="5"/>
      <c r="D139" s="2"/>
      <c r="E139" s="2"/>
      <c r="F139" s="2"/>
      <c r="G139" s="2"/>
    </row>
    <row r="140" spans="1:7" x14ac:dyDescent="0.25">
      <c r="A140" s="5"/>
      <c r="D140" s="2"/>
      <c r="E140" s="2"/>
      <c r="F140" s="2"/>
      <c r="G140" s="2"/>
    </row>
    <row r="141" spans="1:7" x14ac:dyDescent="0.25">
      <c r="A141" s="5"/>
      <c r="D141" s="2"/>
      <c r="E141" s="2"/>
      <c r="F141" s="2"/>
      <c r="G141" s="2"/>
    </row>
    <row r="142" spans="1:7" x14ac:dyDescent="0.25">
      <c r="A142" s="5"/>
      <c r="D142" s="2"/>
      <c r="E142" s="2"/>
      <c r="F142" s="2"/>
      <c r="G142" s="2"/>
    </row>
    <row r="143" spans="1:7" x14ac:dyDescent="0.25">
      <c r="A143" s="5"/>
      <c r="D143" s="2"/>
      <c r="E143" s="2"/>
      <c r="F143" s="2"/>
      <c r="G143" s="2"/>
    </row>
    <row r="144" spans="1:7" x14ac:dyDescent="0.25">
      <c r="A144" s="5"/>
      <c r="D144" s="2"/>
      <c r="E144" s="2"/>
      <c r="F144" s="2"/>
      <c r="G144" s="2"/>
    </row>
    <row r="145" spans="1:7" x14ac:dyDescent="0.25">
      <c r="A145" s="5"/>
      <c r="D145" s="2"/>
      <c r="E145" s="2"/>
      <c r="F145" s="2"/>
      <c r="G145" s="2"/>
    </row>
    <row r="146" spans="1:7" x14ac:dyDescent="0.25">
      <c r="A146" s="5"/>
      <c r="D146" s="2"/>
      <c r="E146" s="2"/>
      <c r="F146" s="2"/>
      <c r="G146" s="2"/>
    </row>
    <row r="147" spans="1:7" x14ac:dyDescent="0.25">
      <c r="A147" s="5"/>
      <c r="D147" s="2"/>
      <c r="E147" s="2"/>
      <c r="F147" s="2"/>
      <c r="G147" s="2"/>
    </row>
    <row r="148" spans="1:7" x14ac:dyDescent="0.25">
      <c r="A148" s="5"/>
      <c r="D148" s="2"/>
      <c r="E148" s="2"/>
      <c r="F148" s="2"/>
      <c r="G148" s="2"/>
    </row>
    <row r="149" spans="1:7" x14ac:dyDescent="0.25">
      <c r="A149" s="5"/>
      <c r="D149" s="2"/>
      <c r="E149" s="2"/>
      <c r="F149" s="2"/>
      <c r="G149" s="2"/>
    </row>
    <row r="150" spans="1:7" x14ac:dyDescent="0.25">
      <c r="A150" s="5"/>
      <c r="D150" s="2"/>
      <c r="E150" s="2"/>
      <c r="F150" s="2"/>
      <c r="G150" s="2"/>
    </row>
    <row r="151" spans="1:7" x14ac:dyDescent="0.25">
      <c r="A151" s="5"/>
      <c r="D151" s="2"/>
      <c r="E151" s="2"/>
      <c r="F151" s="2"/>
      <c r="G151" s="2"/>
    </row>
    <row r="152" spans="1:7" x14ac:dyDescent="0.25">
      <c r="A152" s="5"/>
      <c r="D152" s="2"/>
      <c r="E152" s="2"/>
      <c r="F152" s="2"/>
      <c r="G152" s="2"/>
    </row>
    <row r="153" spans="1:7" x14ac:dyDescent="0.25">
      <c r="A153" s="5"/>
      <c r="D153" s="2"/>
      <c r="E153" s="2"/>
      <c r="F153" s="2"/>
      <c r="G153" s="2"/>
    </row>
    <row r="154" spans="1:7" x14ac:dyDescent="0.25">
      <c r="A154" s="5"/>
      <c r="D154" s="2"/>
      <c r="E154" s="2"/>
      <c r="F154" s="2"/>
      <c r="G154" s="2"/>
    </row>
    <row r="155" spans="1:7" x14ac:dyDescent="0.25">
      <c r="A155" s="5"/>
      <c r="D155" s="2"/>
      <c r="E155" s="2"/>
      <c r="F155" s="2"/>
      <c r="G155" s="2"/>
    </row>
    <row r="156" spans="1:7" x14ac:dyDescent="0.25">
      <c r="A156" s="5"/>
      <c r="D156" s="2"/>
      <c r="E156" s="2"/>
      <c r="F156" s="2"/>
      <c r="G156" s="2"/>
    </row>
    <row r="157" spans="1:7" x14ac:dyDescent="0.25">
      <c r="A157" s="5"/>
      <c r="D157" s="2"/>
      <c r="E157" s="2"/>
      <c r="F157" s="2"/>
      <c r="G157" s="2"/>
    </row>
    <row r="158" spans="1:7" x14ac:dyDescent="0.25">
      <c r="A158" s="5"/>
      <c r="D158" s="2"/>
      <c r="E158" s="2"/>
      <c r="F158" s="2"/>
      <c r="G158" s="2"/>
    </row>
    <row r="159" spans="1:7" x14ac:dyDescent="0.25">
      <c r="A159" s="5"/>
      <c r="D159" s="2"/>
      <c r="E159" s="2"/>
      <c r="F159" s="2"/>
      <c r="G159" s="2"/>
    </row>
    <row r="160" spans="1:7" x14ac:dyDescent="0.25">
      <c r="A160" s="5"/>
      <c r="D160" s="2"/>
      <c r="E160" s="2"/>
      <c r="F160" s="2"/>
      <c r="G160" s="2"/>
    </row>
    <row r="161" spans="1:7" x14ac:dyDescent="0.25">
      <c r="A161" s="5"/>
      <c r="D161" s="2"/>
      <c r="E161" s="2"/>
      <c r="F161" s="2"/>
      <c r="G161" s="2"/>
    </row>
    <row r="162" spans="1:7" x14ac:dyDescent="0.25">
      <c r="A162" s="5"/>
      <c r="D162" s="2"/>
      <c r="E162" s="2"/>
      <c r="F162" s="2"/>
      <c r="G162" s="2"/>
    </row>
    <row r="163" spans="1:7" x14ac:dyDescent="0.25">
      <c r="A163" s="5"/>
      <c r="D163" s="2"/>
      <c r="E163" s="2"/>
      <c r="F163" s="2"/>
      <c r="G163" s="2"/>
    </row>
    <row r="164" spans="1:7" x14ac:dyDescent="0.25">
      <c r="A164" s="5"/>
      <c r="D164" s="2"/>
      <c r="E164" s="2"/>
      <c r="F164" s="2"/>
      <c r="G164" s="2"/>
    </row>
    <row r="165" spans="1:7" x14ac:dyDescent="0.25">
      <c r="A165" s="5"/>
      <c r="D165" s="2"/>
      <c r="E165" s="2"/>
      <c r="F165" s="2"/>
      <c r="G165" s="2"/>
    </row>
    <row r="166" spans="1:7" x14ac:dyDescent="0.25">
      <c r="A166" s="5"/>
      <c r="D166" s="2"/>
      <c r="E166" s="2"/>
      <c r="F166" s="2"/>
      <c r="G166" s="2"/>
    </row>
    <row r="167" spans="1:7" x14ac:dyDescent="0.25">
      <c r="A167" s="5"/>
      <c r="D167" s="2"/>
      <c r="E167" s="2"/>
      <c r="F167" s="2"/>
      <c r="G167" s="2"/>
    </row>
    <row r="168" spans="1:7" x14ac:dyDescent="0.25">
      <c r="A168" s="5"/>
      <c r="D168" s="2"/>
      <c r="E168" s="2"/>
      <c r="F168" s="2"/>
      <c r="G168" s="2"/>
    </row>
    <row r="169" spans="1:7" x14ac:dyDescent="0.25">
      <c r="A169" s="5"/>
      <c r="D169" s="2"/>
      <c r="E169" s="2"/>
      <c r="F169" s="2"/>
      <c r="G169" s="2"/>
    </row>
    <row r="170" spans="1:7" x14ac:dyDescent="0.25">
      <c r="A170" s="5"/>
      <c r="D170" s="2"/>
      <c r="E170" s="2"/>
      <c r="F170" s="2"/>
      <c r="G170" s="2"/>
    </row>
    <row r="171" spans="1:7" x14ac:dyDescent="0.25">
      <c r="A171" s="5"/>
      <c r="D171" s="2"/>
      <c r="E171" s="2"/>
      <c r="F171" s="2"/>
      <c r="G171" s="2"/>
    </row>
    <row r="172" spans="1:7" x14ac:dyDescent="0.25">
      <c r="A172" s="5"/>
      <c r="D172" s="2"/>
      <c r="E172" s="2"/>
      <c r="F172" s="2"/>
      <c r="G172" s="2"/>
    </row>
    <row r="173" spans="1:7" x14ac:dyDescent="0.25">
      <c r="A173" s="5"/>
      <c r="D173" s="2"/>
      <c r="E173" s="2"/>
      <c r="F173" s="2"/>
      <c r="G173" s="2"/>
    </row>
    <row r="174" spans="1:7" x14ac:dyDescent="0.25">
      <c r="A174" s="5"/>
      <c r="D174" s="2"/>
      <c r="E174" s="2"/>
      <c r="F174" s="2"/>
      <c r="G174" s="2"/>
    </row>
    <row r="175" spans="1:7" x14ac:dyDescent="0.25">
      <c r="A175" s="5"/>
      <c r="D175" s="2"/>
      <c r="E175" s="2"/>
      <c r="F175" s="2"/>
      <c r="G175" s="2"/>
    </row>
    <row r="176" spans="1:7" x14ac:dyDescent="0.25">
      <c r="A176" s="5"/>
      <c r="D176" s="2"/>
      <c r="E176" s="2"/>
      <c r="F176" s="2"/>
      <c r="G176" s="2"/>
    </row>
    <row r="177" spans="1:7" x14ac:dyDescent="0.25">
      <c r="A177" s="5"/>
      <c r="D177" s="2"/>
      <c r="E177" s="2"/>
      <c r="F177" s="2"/>
      <c r="G177" s="2"/>
    </row>
    <row r="178" spans="1:7" x14ac:dyDescent="0.25">
      <c r="A178" s="5"/>
      <c r="D178" s="2"/>
      <c r="E178" s="2"/>
      <c r="F178" s="2"/>
      <c r="G178" s="2"/>
    </row>
    <row r="179" spans="1:7" x14ac:dyDescent="0.25">
      <c r="A179" s="5"/>
      <c r="D179" s="2"/>
      <c r="E179" s="2"/>
      <c r="F179" s="2"/>
      <c r="G179" s="2"/>
    </row>
    <row r="180" spans="1:7" x14ac:dyDescent="0.25">
      <c r="A180" s="5"/>
      <c r="D180" s="2"/>
      <c r="E180" s="2"/>
      <c r="F180" s="2"/>
      <c r="G180" s="2"/>
    </row>
    <row r="181" spans="1:7" x14ac:dyDescent="0.25">
      <c r="A181" s="5"/>
      <c r="D181" s="2"/>
      <c r="E181" s="2"/>
      <c r="F181" s="2"/>
      <c r="G181" s="2"/>
    </row>
    <row r="182" spans="1:7" x14ac:dyDescent="0.25">
      <c r="A182" s="5"/>
      <c r="D182" s="2"/>
      <c r="E182" s="2"/>
      <c r="F182" s="2"/>
      <c r="G182" s="2"/>
    </row>
    <row r="183" spans="1:7" x14ac:dyDescent="0.25">
      <c r="A183" s="5"/>
      <c r="D183" s="2"/>
      <c r="E183" s="2"/>
      <c r="F183" s="2"/>
      <c r="G183" s="2"/>
    </row>
    <row r="184" spans="1:7" x14ac:dyDescent="0.25">
      <c r="A184" s="5"/>
      <c r="D184" s="2"/>
      <c r="E184" s="2"/>
      <c r="F184" s="2"/>
      <c r="G184" s="2"/>
    </row>
    <row r="185" spans="1:7" x14ac:dyDescent="0.25">
      <c r="A185" s="5"/>
      <c r="D185" s="2"/>
      <c r="E185" s="2"/>
      <c r="F185" s="2"/>
      <c r="G185" s="2"/>
    </row>
    <row r="186" spans="1:7" x14ac:dyDescent="0.25">
      <c r="A186" s="5"/>
      <c r="D186" s="2"/>
      <c r="E186" s="2"/>
      <c r="F186" s="2"/>
      <c r="G186" s="2"/>
    </row>
    <row r="187" spans="1:7" x14ac:dyDescent="0.25">
      <c r="A187" s="5"/>
      <c r="D187" s="2"/>
      <c r="E187" s="2"/>
      <c r="F187" s="2"/>
      <c r="G187" s="2"/>
    </row>
    <row r="188" spans="1:7" x14ac:dyDescent="0.25">
      <c r="A188" s="5"/>
      <c r="D188" s="2"/>
      <c r="E188" s="2"/>
      <c r="F188" s="2"/>
      <c r="G188" s="2"/>
    </row>
    <row r="189" spans="1:7" x14ac:dyDescent="0.25">
      <c r="A189" s="5"/>
      <c r="D189" s="2"/>
      <c r="E189" s="2"/>
      <c r="F189" s="2"/>
      <c r="G189" s="2"/>
    </row>
    <row r="190" spans="1:7" x14ac:dyDescent="0.25">
      <c r="A190" s="5"/>
      <c r="D190" s="2"/>
      <c r="E190" s="2"/>
      <c r="F190" s="2"/>
      <c r="G190" s="2"/>
    </row>
    <row r="191" spans="1:7" x14ac:dyDescent="0.25">
      <c r="A191" s="5"/>
      <c r="D191" s="2"/>
      <c r="E191" s="2"/>
      <c r="F191" s="2"/>
      <c r="G191" s="2"/>
    </row>
    <row r="192" spans="1:7" x14ac:dyDescent="0.25">
      <c r="A192" s="5"/>
      <c r="D192" s="2"/>
      <c r="E192" s="2"/>
      <c r="F192" s="2"/>
      <c r="G192" s="2"/>
    </row>
    <row r="193" spans="1:7" x14ac:dyDescent="0.25">
      <c r="A193" s="5"/>
      <c r="D193" s="2"/>
      <c r="E193" s="2"/>
      <c r="F193" s="2"/>
      <c r="G193" s="2"/>
    </row>
    <row r="194" spans="1:7" x14ac:dyDescent="0.25">
      <c r="A194" s="5"/>
      <c r="D194" s="2"/>
      <c r="E194" s="2"/>
      <c r="F194" s="2"/>
      <c r="G194" s="2"/>
    </row>
    <row r="195" spans="1:7" x14ac:dyDescent="0.25">
      <c r="A195" s="5"/>
      <c r="D195" s="2"/>
      <c r="E195" s="2"/>
      <c r="F195" s="2"/>
      <c r="G195" s="2"/>
    </row>
    <row r="196" spans="1:7" x14ac:dyDescent="0.25">
      <c r="A196" s="5"/>
      <c r="D196" s="2"/>
      <c r="E196" s="2"/>
      <c r="F196" s="2"/>
      <c r="G196" s="2"/>
    </row>
    <row r="197" spans="1:7" x14ac:dyDescent="0.25">
      <c r="A197" s="5"/>
      <c r="D197" s="2"/>
      <c r="E197" s="2"/>
      <c r="F197" s="2"/>
      <c r="G197" s="2"/>
    </row>
    <row r="198" spans="1:7" x14ac:dyDescent="0.25">
      <c r="A198" s="5"/>
      <c r="D198" s="2"/>
      <c r="E198" s="2"/>
      <c r="F198" s="2"/>
      <c r="G198" s="2"/>
    </row>
    <row r="199" spans="1:7" x14ac:dyDescent="0.25">
      <c r="A199" s="5"/>
      <c r="D199" s="2"/>
      <c r="E199" s="2"/>
      <c r="F199" s="2"/>
      <c r="G199" s="2"/>
    </row>
    <row r="200" spans="1:7" x14ac:dyDescent="0.25">
      <c r="A200" s="5"/>
      <c r="D200" s="2"/>
      <c r="E200" s="2"/>
      <c r="F200" s="2"/>
      <c r="G200" s="2"/>
    </row>
    <row r="201" spans="1:7" x14ac:dyDescent="0.25">
      <c r="A201" s="5"/>
      <c r="D201" s="2"/>
      <c r="E201" s="2"/>
      <c r="F201" s="2"/>
      <c r="G201" s="2"/>
    </row>
    <row r="202" spans="1:7" x14ac:dyDescent="0.25">
      <c r="A202" s="5"/>
      <c r="D202" s="2"/>
      <c r="E202" s="2"/>
      <c r="F202" s="2"/>
      <c r="G202" s="2"/>
    </row>
    <row r="203" spans="1:7" x14ac:dyDescent="0.25">
      <c r="A203" s="5"/>
      <c r="D203" s="2"/>
      <c r="E203" s="2"/>
      <c r="F203" s="2"/>
      <c r="G203" s="2"/>
    </row>
    <row r="204" spans="1:7" x14ac:dyDescent="0.25">
      <c r="A204" s="5"/>
      <c r="D204" s="2"/>
      <c r="E204" s="2"/>
      <c r="F204" s="2"/>
      <c r="G204" s="2"/>
    </row>
    <row r="205" spans="1:7" x14ac:dyDescent="0.25">
      <c r="A205" s="5"/>
      <c r="D205" s="2"/>
      <c r="E205" s="2"/>
      <c r="F205" s="2"/>
      <c r="G205" s="2"/>
    </row>
    <row r="206" spans="1:7" x14ac:dyDescent="0.25">
      <c r="A206" s="5"/>
      <c r="D206" s="2"/>
      <c r="E206" s="2"/>
      <c r="F206" s="2"/>
      <c r="G206" s="2"/>
    </row>
    <row r="207" spans="1:7" x14ac:dyDescent="0.25">
      <c r="A207" s="5"/>
      <c r="D207" s="2"/>
      <c r="E207" s="2"/>
      <c r="F207" s="2"/>
      <c r="G207" s="2"/>
    </row>
    <row r="208" spans="1:7" x14ac:dyDescent="0.25">
      <c r="A208" s="5"/>
      <c r="D208" s="2"/>
      <c r="E208" s="2"/>
      <c r="F208" s="2"/>
      <c r="G208" s="2"/>
    </row>
    <row r="209" spans="1:7" x14ac:dyDescent="0.25">
      <c r="A209" s="5"/>
      <c r="D209" s="2"/>
      <c r="E209" s="2"/>
      <c r="F209" s="2"/>
      <c r="G209" s="2"/>
    </row>
    <row r="210" spans="1:7" x14ac:dyDescent="0.25">
      <c r="A210" s="5"/>
      <c r="D210" s="2"/>
      <c r="E210" s="2"/>
      <c r="F210" s="2"/>
      <c r="G210" s="2"/>
    </row>
    <row r="211" spans="1:7" x14ac:dyDescent="0.25">
      <c r="A211" s="5"/>
      <c r="D211" s="2"/>
      <c r="E211" s="2"/>
      <c r="F211" s="2"/>
      <c r="G211" s="2"/>
    </row>
    <row r="212" spans="1:7" x14ac:dyDescent="0.25">
      <c r="A212" s="5"/>
      <c r="D212" s="2"/>
      <c r="E212" s="2"/>
      <c r="F212" s="2"/>
      <c r="G212" s="2"/>
    </row>
    <row r="213" spans="1:7" x14ac:dyDescent="0.25">
      <c r="A213" s="5"/>
      <c r="D213" s="2"/>
      <c r="E213" s="2"/>
      <c r="F213" s="2"/>
      <c r="G213" s="2"/>
    </row>
    <row r="214" spans="1:7" x14ac:dyDescent="0.25">
      <c r="A214" s="5"/>
      <c r="D214" s="2"/>
      <c r="E214" s="2"/>
      <c r="F214" s="2"/>
      <c r="G214" s="2"/>
    </row>
    <row r="215" spans="1:7" x14ac:dyDescent="0.25">
      <c r="A215" s="5"/>
      <c r="D215" s="2"/>
      <c r="E215" s="2"/>
      <c r="F215" s="2"/>
      <c r="G215" s="2"/>
    </row>
    <row r="216" spans="1:7" x14ac:dyDescent="0.25">
      <c r="A216" s="5"/>
      <c r="D216" s="2"/>
      <c r="E216" s="2"/>
      <c r="F216" s="2"/>
      <c r="G216" s="2"/>
    </row>
    <row r="217" spans="1:7" x14ac:dyDescent="0.25">
      <c r="A217" s="5"/>
      <c r="D217" s="2"/>
      <c r="E217" s="2"/>
      <c r="F217" s="2"/>
      <c r="G217" s="2"/>
    </row>
    <row r="218" spans="1:7" x14ac:dyDescent="0.25">
      <c r="A218" s="5"/>
      <c r="D218" s="2"/>
      <c r="E218" s="2"/>
      <c r="F218" s="2"/>
      <c r="G218" s="2"/>
    </row>
    <row r="219" spans="1:7" x14ac:dyDescent="0.25">
      <c r="A219" s="5"/>
      <c r="D219" s="2"/>
      <c r="E219" s="2"/>
      <c r="F219" s="2"/>
      <c r="G219" s="2"/>
    </row>
    <row r="220" spans="1:7" x14ac:dyDescent="0.25">
      <c r="A220" s="5"/>
      <c r="D220" s="2"/>
      <c r="E220" s="2"/>
      <c r="F220" s="2"/>
      <c r="G220" s="2"/>
    </row>
    <row r="221" spans="1:7" x14ac:dyDescent="0.25">
      <c r="A221" s="5"/>
      <c r="D221" s="2"/>
      <c r="E221" s="2"/>
      <c r="F221" s="2"/>
      <c r="G221" s="2"/>
    </row>
    <row r="222" spans="1:7" x14ac:dyDescent="0.25">
      <c r="A222" s="5"/>
      <c r="D222" s="2"/>
      <c r="E222" s="2"/>
      <c r="F222" s="2"/>
      <c r="G222" s="2"/>
    </row>
    <row r="223" spans="1:7" x14ac:dyDescent="0.25">
      <c r="A223" s="5"/>
      <c r="D223" s="2"/>
      <c r="E223" s="2"/>
      <c r="F223" s="2"/>
      <c r="G223" s="2"/>
    </row>
    <row r="224" spans="1:7" x14ac:dyDescent="0.25">
      <c r="A224" s="5"/>
      <c r="D224" s="2"/>
      <c r="E224" s="2"/>
      <c r="F224" s="2"/>
      <c r="G224" s="2"/>
    </row>
    <row r="225" spans="1:7" x14ac:dyDescent="0.25">
      <c r="A225" s="5"/>
      <c r="D225" s="2"/>
      <c r="E225" s="2"/>
      <c r="F225" s="2"/>
      <c r="G225" s="2"/>
    </row>
    <row r="226" spans="1:7" x14ac:dyDescent="0.25">
      <c r="A226" s="5"/>
      <c r="D226" s="2"/>
      <c r="E226" s="2"/>
      <c r="F226" s="2"/>
      <c r="G226" s="2"/>
    </row>
    <row r="227" spans="1:7" x14ac:dyDescent="0.25">
      <c r="A227" s="5"/>
      <c r="D227" s="2"/>
      <c r="E227" s="2"/>
      <c r="F227" s="2"/>
      <c r="G227" s="2"/>
    </row>
    <row r="228" spans="1:7" x14ac:dyDescent="0.25">
      <c r="A228" s="5"/>
      <c r="D228" s="2"/>
      <c r="E228" s="2"/>
      <c r="F228" s="2"/>
      <c r="G228" s="2"/>
    </row>
    <row r="229" spans="1:7" x14ac:dyDescent="0.25">
      <c r="A229" s="5"/>
      <c r="D229" s="2"/>
      <c r="E229" s="2"/>
      <c r="F229" s="2"/>
      <c r="G229" s="2"/>
    </row>
    <row r="230" spans="1:7" x14ac:dyDescent="0.25">
      <c r="A230" s="5"/>
      <c r="D230" s="2"/>
      <c r="E230" s="2"/>
      <c r="F230" s="2"/>
      <c r="G230" s="2"/>
    </row>
    <row r="231" spans="1:7" x14ac:dyDescent="0.25">
      <c r="A231" s="5"/>
      <c r="D231" s="2"/>
      <c r="E231" s="2"/>
      <c r="F231" s="2"/>
      <c r="G231" s="2"/>
    </row>
    <row r="232" spans="1:7" x14ac:dyDescent="0.25">
      <c r="A232" s="5"/>
      <c r="D232" s="2"/>
      <c r="E232" s="2"/>
      <c r="F232" s="2"/>
      <c r="G232" s="2"/>
    </row>
    <row r="233" spans="1:7" x14ac:dyDescent="0.25">
      <c r="A233" s="5"/>
      <c r="D233" s="2"/>
      <c r="E233" s="2"/>
      <c r="F233" s="2"/>
      <c r="G233" s="2"/>
    </row>
    <row r="234" spans="1:7" x14ac:dyDescent="0.25">
      <c r="A234" s="5"/>
      <c r="D234" s="2"/>
      <c r="E234" s="2"/>
      <c r="F234" s="2"/>
      <c r="G234" s="2"/>
    </row>
    <row r="235" spans="1:7" x14ac:dyDescent="0.25">
      <c r="A235" s="5"/>
      <c r="D235" s="2"/>
      <c r="E235" s="2"/>
      <c r="F235" s="2"/>
      <c r="G235" s="2"/>
    </row>
    <row r="236" spans="1:7" x14ac:dyDescent="0.25">
      <c r="A236" s="5"/>
      <c r="D236" s="2"/>
      <c r="E236" s="2"/>
      <c r="F236" s="2"/>
      <c r="G236" s="2"/>
    </row>
    <row r="237" spans="1:7" x14ac:dyDescent="0.25">
      <c r="A237" s="5"/>
      <c r="D237" s="2"/>
      <c r="E237" s="2"/>
      <c r="F237" s="2"/>
      <c r="G237" s="2"/>
    </row>
    <row r="238" spans="1:7" x14ac:dyDescent="0.25">
      <c r="A238" s="5"/>
      <c r="D238" s="2"/>
      <c r="E238" s="2"/>
      <c r="F238" s="2"/>
      <c r="G238" s="2"/>
    </row>
    <row r="239" spans="1:7" x14ac:dyDescent="0.25">
      <c r="A239" s="5"/>
      <c r="D239" s="2"/>
      <c r="E239" s="2"/>
      <c r="F239" s="2"/>
      <c r="G239" s="2"/>
    </row>
    <row r="240" spans="1:7" x14ac:dyDescent="0.25">
      <c r="A240" s="5"/>
      <c r="D240" s="2"/>
      <c r="E240" s="2"/>
      <c r="F240" s="2"/>
      <c r="G240" s="2"/>
    </row>
    <row r="241" spans="1:7" x14ac:dyDescent="0.25">
      <c r="A241" s="5"/>
      <c r="D241" s="2"/>
      <c r="E241" s="2"/>
      <c r="F241" s="2"/>
      <c r="G241" s="2"/>
    </row>
    <row r="242" spans="1:7" x14ac:dyDescent="0.25">
      <c r="A242" s="5"/>
      <c r="D242" s="2"/>
      <c r="E242" s="2"/>
      <c r="F242" s="2"/>
      <c r="G242" s="2"/>
    </row>
    <row r="243" spans="1:7" x14ac:dyDescent="0.25">
      <c r="A243" s="5"/>
      <c r="D243" s="2"/>
      <c r="E243" s="2"/>
      <c r="F243" s="2"/>
      <c r="G243" s="2"/>
    </row>
    <row r="244" spans="1:7" x14ac:dyDescent="0.25">
      <c r="A244" s="5"/>
      <c r="D244" s="2"/>
      <c r="E244" s="2"/>
      <c r="F244" s="2"/>
      <c r="G244" s="2"/>
    </row>
    <row r="245" spans="1:7" x14ac:dyDescent="0.25">
      <c r="A245" s="5"/>
      <c r="D245" s="2"/>
      <c r="E245" s="2"/>
      <c r="F245" s="2"/>
      <c r="G245" s="2"/>
    </row>
    <row r="246" spans="1:7" x14ac:dyDescent="0.25">
      <c r="A246" s="5"/>
      <c r="D246" s="2"/>
      <c r="E246" s="2"/>
      <c r="F246" s="2"/>
      <c r="G246" s="2"/>
    </row>
    <row r="247" spans="1:7" x14ac:dyDescent="0.25">
      <c r="A247" s="5"/>
      <c r="D247" s="2"/>
      <c r="E247" s="2"/>
      <c r="F247" s="2"/>
      <c r="G247" s="2"/>
    </row>
    <row r="248" spans="1:7" x14ac:dyDescent="0.25">
      <c r="A248" s="5"/>
      <c r="D248" s="2"/>
      <c r="E248" s="2"/>
      <c r="F248" s="2"/>
      <c r="G248" s="2"/>
    </row>
    <row r="249" spans="1:7" x14ac:dyDescent="0.25">
      <c r="A249" s="5"/>
      <c r="D249" s="2"/>
      <c r="E249" s="2"/>
      <c r="F249" s="2"/>
      <c r="G249" s="2"/>
    </row>
    <row r="250" spans="1:7" x14ac:dyDescent="0.25">
      <c r="A250" s="5"/>
      <c r="D250" s="2"/>
      <c r="E250" s="2"/>
      <c r="F250" s="2"/>
      <c r="G250" s="2"/>
    </row>
    <row r="251" spans="1:7" x14ac:dyDescent="0.25">
      <c r="A251" s="5"/>
      <c r="D251" s="2"/>
      <c r="E251" s="2"/>
      <c r="F251" s="2"/>
      <c r="G251" s="2"/>
    </row>
    <row r="252" spans="1:7" x14ac:dyDescent="0.25">
      <c r="A252" s="5"/>
      <c r="D252" s="2"/>
      <c r="E252" s="2"/>
      <c r="F252" s="2"/>
      <c r="G252" s="2"/>
    </row>
    <row r="253" spans="1:7" x14ac:dyDescent="0.25">
      <c r="A253" s="5"/>
      <c r="D253" s="2"/>
      <c r="E253" s="2"/>
      <c r="F253" s="2"/>
      <c r="G253" s="2"/>
    </row>
    <row r="254" spans="1:7" x14ac:dyDescent="0.25">
      <c r="A254" s="5"/>
      <c r="D254" s="2"/>
      <c r="E254" s="2"/>
      <c r="F254" s="2"/>
      <c r="G254" s="2"/>
    </row>
    <row r="255" spans="1:7" x14ac:dyDescent="0.25">
      <c r="A255" s="5"/>
      <c r="D255" s="2"/>
      <c r="E255" s="2"/>
      <c r="F255" s="2"/>
      <c r="G255" s="2"/>
    </row>
    <row r="256" spans="1:7" x14ac:dyDescent="0.25">
      <c r="A256" s="5"/>
      <c r="D256" s="2"/>
      <c r="E256" s="2"/>
      <c r="F256" s="2"/>
      <c r="G256" s="2"/>
    </row>
    <row r="257" spans="1:7" x14ac:dyDescent="0.25">
      <c r="A257" s="5"/>
      <c r="D257" s="2"/>
      <c r="E257" s="2"/>
      <c r="F257" s="2"/>
      <c r="G257" s="2"/>
    </row>
    <row r="258" spans="1:7" x14ac:dyDescent="0.25">
      <c r="A258" s="5"/>
      <c r="D258" s="2"/>
      <c r="E258" s="2"/>
      <c r="F258" s="2"/>
      <c r="G258" s="2"/>
    </row>
    <row r="259" spans="1:7" x14ac:dyDescent="0.25">
      <c r="A259" s="5"/>
      <c r="D259" s="2"/>
      <c r="E259" s="2"/>
      <c r="F259" s="2"/>
      <c r="G259" s="2"/>
    </row>
    <row r="260" spans="1:7" x14ac:dyDescent="0.25">
      <c r="A260" s="5"/>
      <c r="D260" s="2"/>
      <c r="E260" s="2"/>
      <c r="F260" s="2"/>
      <c r="G260" s="2"/>
    </row>
    <row r="261" spans="1:7" x14ac:dyDescent="0.25">
      <c r="A261" s="5"/>
      <c r="D261" s="2"/>
      <c r="E261" s="2"/>
      <c r="F261" s="2"/>
      <c r="G261" s="2"/>
    </row>
    <row r="262" spans="1:7" x14ac:dyDescent="0.25">
      <c r="A262" s="5"/>
      <c r="D262" s="2"/>
      <c r="E262" s="2"/>
      <c r="F262" s="2"/>
      <c r="G262" s="2"/>
    </row>
    <row r="263" spans="1:7" x14ac:dyDescent="0.25">
      <c r="A263" s="5"/>
      <c r="D263" s="2"/>
      <c r="E263" s="2"/>
      <c r="F263" s="2"/>
      <c r="G263" s="2"/>
    </row>
    <row r="264" spans="1:7" x14ac:dyDescent="0.25">
      <c r="A264" s="5"/>
      <c r="D264" s="2"/>
      <c r="E264" s="2"/>
      <c r="F264" s="2"/>
      <c r="G264" s="2"/>
    </row>
    <row r="265" spans="1:7" x14ac:dyDescent="0.25">
      <c r="A265" s="5"/>
      <c r="D265" s="2"/>
      <c r="E265" s="2"/>
      <c r="F265" s="2"/>
      <c r="G265" s="2"/>
    </row>
    <row r="266" spans="1:7" x14ac:dyDescent="0.25">
      <c r="A266" s="5"/>
      <c r="D266" s="2"/>
      <c r="E266" s="2"/>
      <c r="F266" s="2"/>
      <c r="G266" s="2"/>
    </row>
    <row r="267" spans="1:7" x14ac:dyDescent="0.25">
      <c r="A267" s="5"/>
      <c r="D267" s="2"/>
      <c r="E267" s="2"/>
      <c r="F267" s="2"/>
      <c r="G267" s="2"/>
    </row>
    <row r="268" spans="1:7" x14ac:dyDescent="0.25">
      <c r="A268" s="5"/>
      <c r="D268" s="2"/>
      <c r="E268" s="2"/>
      <c r="F268" s="2"/>
      <c r="G268" s="2"/>
    </row>
    <row r="269" spans="1:7" x14ac:dyDescent="0.25">
      <c r="A269" s="5"/>
      <c r="D269" s="2"/>
      <c r="E269" s="2"/>
      <c r="F269" s="2"/>
      <c r="G269" s="2"/>
    </row>
    <row r="270" spans="1:7" x14ac:dyDescent="0.25">
      <c r="A270" s="5"/>
      <c r="D270" s="2"/>
      <c r="E270" s="2"/>
      <c r="F270" s="2"/>
      <c r="G270" s="2"/>
    </row>
    <row r="271" spans="1:7" x14ac:dyDescent="0.25">
      <c r="A271" s="5"/>
      <c r="D271" s="2"/>
      <c r="E271" s="2"/>
      <c r="F271" s="2"/>
      <c r="G271" s="2"/>
    </row>
    <row r="272" spans="1:7" x14ac:dyDescent="0.25">
      <c r="A272" s="5"/>
      <c r="D272" s="2"/>
      <c r="E272" s="2"/>
      <c r="F272" s="2"/>
      <c r="G272" s="2"/>
    </row>
    <row r="273" spans="1:7" x14ac:dyDescent="0.25">
      <c r="A273" s="5"/>
      <c r="D273" s="2"/>
      <c r="E273" s="2"/>
      <c r="F273" s="2"/>
      <c r="G273" s="2"/>
    </row>
    <row r="274" spans="1:7" x14ac:dyDescent="0.25">
      <c r="A274" s="5"/>
      <c r="D274" s="2"/>
      <c r="E274" s="2"/>
      <c r="F274" s="2"/>
      <c r="G274" s="2"/>
    </row>
    <row r="275" spans="1:7" x14ac:dyDescent="0.25">
      <c r="A275" s="5"/>
      <c r="D275" s="2"/>
      <c r="E275" s="2"/>
      <c r="F275" s="2"/>
      <c r="G275" s="2"/>
    </row>
    <row r="276" spans="1:7" x14ac:dyDescent="0.25">
      <c r="A276" s="5"/>
      <c r="D276" s="2"/>
      <c r="E276" s="2"/>
      <c r="F276" s="2"/>
      <c r="G276" s="2"/>
    </row>
    <row r="277" spans="1:7" x14ac:dyDescent="0.25">
      <c r="A277" s="5"/>
      <c r="D277" s="2"/>
      <c r="E277" s="2"/>
      <c r="F277" s="2"/>
      <c r="G277" s="2"/>
    </row>
    <row r="278" spans="1:7" x14ac:dyDescent="0.25">
      <c r="A278" s="5"/>
      <c r="D278" s="2"/>
      <c r="E278" s="2"/>
      <c r="F278" s="2"/>
      <c r="G278" s="2"/>
    </row>
    <row r="279" spans="1:7" x14ac:dyDescent="0.25">
      <c r="A279" s="5"/>
      <c r="D279" s="2"/>
      <c r="E279" s="2"/>
      <c r="F279" s="2"/>
      <c r="G279" s="2"/>
    </row>
    <row r="280" spans="1:7" x14ac:dyDescent="0.25">
      <c r="A280" s="5"/>
      <c r="D280" s="2"/>
      <c r="E280" s="2"/>
      <c r="F280" s="2"/>
      <c r="G280" s="2"/>
    </row>
    <row r="281" spans="1:7" x14ac:dyDescent="0.25">
      <c r="A281" s="5"/>
      <c r="D281" s="2"/>
      <c r="E281" s="2"/>
      <c r="F281" s="2"/>
      <c r="G281" s="2"/>
    </row>
    <row r="282" spans="1:7" x14ac:dyDescent="0.25">
      <c r="A282" s="5"/>
      <c r="D282" s="2"/>
      <c r="E282" s="2"/>
      <c r="F282" s="2"/>
      <c r="G282" s="2"/>
    </row>
    <row r="283" spans="1:7" x14ac:dyDescent="0.25">
      <c r="A283" s="5"/>
      <c r="D283" s="2"/>
      <c r="E283" s="2"/>
      <c r="F283" s="2"/>
      <c r="G283" s="2"/>
    </row>
    <row r="284" spans="1:7" x14ac:dyDescent="0.25">
      <c r="A284" s="5"/>
      <c r="D284" s="2"/>
      <c r="E284" s="2"/>
      <c r="F284" s="2"/>
      <c r="G284" s="2"/>
    </row>
    <row r="285" spans="1:7" x14ac:dyDescent="0.25">
      <c r="A285" s="5"/>
      <c r="D285" s="2"/>
      <c r="E285" s="2"/>
      <c r="F285" s="2"/>
      <c r="G285" s="2"/>
    </row>
    <row r="286" spans="1:7" x14ac:dyDescent="0.25">
      <c r="A286" s="5"/>
      <c r="D286" s="2"/>
      <c r="E286" s="2"/>
      <c r="F286" s="2"/>
      <c r="G286" s="2"/>
    </row>
    <row r="287" spans="1:7" x14ac:dyDescent="0.25">
      <c r="A287" s="5"/>
      <c r="D287" s="2"/>
      <c r="E287" s="2"/>
      <c r="F287" s="2"/>
      <c r="G287" s="2"/>
    </row>
    <row r="288" spans="1:7" x14ac:dyDescent="0.25">
      <c r="A288" s="5"/>
      <c r="D288" s="2"/>
      <c r="E288" s="2"/>
      <c r="F288" s="2"/>
      <c r="G288" s="2"/>
    </row>
    <row r="289" spans="1:7" x14ac:dyDescent="0.25">
      <c r="A289" s="5"/>
      <c r="D289" s="2"/>
      <c r="E289" s="2"/>
      <c r="F289" s="2"/>
      <c r="G289" s="2"/>
    </row>
    <row r="290" spans="1:7" x14ac:dyDescent="0.25">
      <c r="A290" s="5"/>
      <c r="D290" s="2"/>
      <c r="E290" s="2"/>
      <c r="F290" s="2"/>
      <c r="G290" s="2"/>
    </row>
    <row r="291" spans="1:7" x14ac:dyDescent="0.25">
      <c r="A291" s="5"/>
    </row>
    <row r="292" spans="1:7" x14ac:dyDescent="0.25">
      <c r="A292" s="5"/>
    </row>
    <row r="293" spans="1:7" x14ac:dyDescent="0.25">
      <c r="A293" s="5"/>
    </row>
    <row r="294" spans="1:7" x14ac:dyDescent="0.25">
      <c r="A294" s="5"/>
    </row>
    <row r="295" spans="1:7" x14ac:dyDescent="0.25">
      <c r="A295" s="5"/>
    </row>
    <row r="296" spans="1:7" x14ac:dyDescent="0.25">
      <c r="A296" s="5"/>
    </row>
    <row r="297" spans="1:7" x14ac:dyDescent="0.25">
      <c r="A297" s="5"/>
    </row>
    <row r="298" spans="1:7" x14ac:dyDescent="0.25">
      <c r="A298" s="5"/>
    </row>
    <row r="299" spans="1:7" x14ac:dyDescent="0.25">
      <c r="A299" s="5"/>
    </row>
    <row r="300" spans="1:7" x14ac:dyDescent="0.25">
      <c r="A300" s="5"/>
    </row>
    <row r="301" spans="1:7" x14ac:dyDescent="0.25">
      <c r="A301" s="5"/>
    </row>
    <row r="302" spans="1:7" x14ac:dyDescent="0.25">
      <c r="A302" s="5"/>
    </row>
    <row r="303" spans="1:7" x14ac:dyDescent="0.25">
      <c r="A303" s="5"/>
    </row>
    <row r="304" spans="1:7"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sheetData>
  <mergeCells count="1">
    <mergeCell ref="H7:H8"/>
  </mergeCells>
  <pageMargins left="0.23622047244094491" right="0.23622047244094491" top="0.74803149606299213" bottom="0.74803149606299213" header="0.31496062992125984" footer="0.31496062992125984"/>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theme="6" tint="0.39997558519241921"/>
    <pageSetUpPr fitToPage="1"/>
  </sheetPr>
  <dimension ref="A1:XFC734"/>
  <sheetViews>
    <sheetView showGridLines="0" zoomScale="80" zoomScaleNormal="80" workbookViewId="0">
      <selection activeCell="H35" sqref="H35"/>
    </sheetView>
  </sheetViews>
  <sheetFormatPr defaultColWidth="9.33203125" defaultRowHeight="13.2" outlineLevelCol="1" x14ac:dyDescent="0.25"/>
  <cols>
    <col min="1" max="1" width="23.5546875" style="8" customWidth="1"/>
    <col min="2" max="2" width="37.88671875" style="8" customWidth="1"/>
    <col min="3" max="3" width="19.6640625" style="1" customWidth="1" outlineLevel="1" collapsed="1"/>
    <col min="4" max="7" width="19.6640625" style="1" customWidth="1" outlineLevel="1"/>
    <col min="8" max="8" width="22.6640625" style="2" customWidth="1"/>
    <col min="9" max="16384" width="9.33203125" style="8"/>
  </cols>
  <sheetData>
    <row r="1" spans="1:17" s="7" customFormat="1" ht="17.399999999999999" x14ac:dyDescent="0.25">
      <c r="A1" s="537" t="s">
        <v>134</v>
      </c>
      <c r="B1" s="73"/>
      <c r="C1" s="72"/>
      <c r="E1" s="72"/>
      <c r="F1" s="72"/>
      <c r="J1" s="596"/>
    </row>
    <row r="2" spans="1:17" ht="18" x14ac:dyDescent="0.25">
      <c r="A2" s="72"/>
      <c r="B2" s="73"/>
      <c r="C2" s="72"/>
      <c r="D2" s="538"/>
      <c r="E2" s="538"/>
      <c r="F2"/>
      <c r="G2"/>
      <c r="H2"/>
      <c r="J2" s="271"/>
    </row>
    <row r="3" spans="1:17" ht="18" x14ac:dyDescent="0.3">
      <c r="A3" s="539" t="s">
        <v>1</v>
      </c>
      <c r="B3" s="597" t="str">
        <f>ProjectName</f>
        <v>Enter NAME</v>
      </c>
      <c r="C3" s="540"/>
      <c r="D3" s="543" t="s">
        <v>371</v>
      </c>
      <c r="E3" s="542"/>
      <c r="F3" s="598" t="str">
        <f>ContractNumber</f>
        <v>Enter S-number</v>
      </c>
      <c r="G3" s="599"/>
      <c r="H3" s="540"/>
      <c r="J3" s="271"/>
      <c r="K3" s="260"/>
      <c r="L3" s="260"/>
      <c r="M3" s="260"/>
      <c r="N3" s="260"/>
      <c r="O3" s="260"/>
      <c r="P3" s="260"/>
      <c r="Q3" s="260"/>
    </row>
    <row r="4" spans="1:17" ht="19.5" customHeight="1" x14ac:dyDescent="0.3">
      <c r="A4" s="539" t="s">
        <v>2</v>
      </c>
      <c r="B4" s="597" t="str">
        <f>IF(ISBLANK(Faculty),"",Faculty)</f>
        <v/>
      </c>
      <c r="C4" s="540"/>
      <c r="D4" s="543" t="s">
        <v>372</v>
      </c>
      <c r="E4" s="542"/>
      <c r="F4" s="598" t="str">
        <f>PrincipalInvestigator</f>
        <v>Enter PI name</v>
      </c>
      <c r="G4" s="599"/>
      <c r="H4" s="540"/>
      <c r="J4" s="271"/>
    </row>
    <row r="5" spans="1:17" ht="19.5" customHeight="1" x14ac:dyDescent="0.3">
      <c r="A5" s="539" t="s">
        <v>368</v>
      </c>
      <c r="B5" s="597" t="str">
        <f>IF(ISBLANK(Department),"",Department)</f>
        <v/>
      </c>
      <c r="C5" s="540"/>
      <c r="D5" s="544" t="s">
        <v>373</v>
      </c>
      <c r="E5" s="541"/>
      <c r="F5" s="600" t="str">
        <f>Client</f>
        <v>Enter funder</v>
      </c>
      <c r="G5" s="601"/>
      <c r="H5" s="540"/>
      <c r="J5" s="272"/>
    </row>
    <row r="6" spans="1:17" ht="19.5" customHeight="1" x14ac:dyDescent="0.25">
      <c r="A6" s="17"/>
      <c r="D6" s="84"/>
      <c r="E6" s="83"/>
      <c r="F6"/>
      <c r="G6"/>
      <c r="H6"/>
      <c r="J6" s="272"/>
    </row>
    <row r="7" spans="1:17" s="3" customFormat="1" ht="19.5" customHeight="1" thickBot="1" x14ac:dyDescent="0.3">
      <c r="A7" s="17"/>
      <c r="B7" s="79"/>
      <c r="C7" s="1"/>
      <c r="D7" s="83"/>
      <c r="E7" s="83"/>
      <c r="F7"/>
      <c r="G7"/>
      <c r="H7"/>
    </row>
    <row r="8" spans="1:17" ht="20.100000000000001" customHeight="1" x14ac:dyDescent="0.25">
      <c r="A8" s="3"/>
      <c r="B8" s="535"/>
      <c r="C8" s="819" t="s">
        <v>380</v>
      </c>
      <c r="D8" s="819" t="s">
        <v>381</v>
      </c>
      <c r="E8" s="819" t="s">
        <v>382</v>
      </c>
      <c r="F8" s="819" t="s">
        <v>383</v>
      </c>
      <c r="G8" s="819" t="s">
        <v>384</v>
      </c>
      <c r="H8" s="1032" t="s">
        <v>217</v>
      </c>
    </row>
    <row r="9" spans="1:17" ht="23.25" customHeight="1" thickBot="1" x14ac:dyDescent="0.3">
      <c r="A9" s="31" t="s">
        <v>4</v>
      </c>
      <c r="B9" s="14"/>
      <c r="C9" s="821">
        <v>2020</v>
      </c>
      <c r="D9" s="821">
        <f>C9+1</f>
        <v>2021</v>
      </c>
      <c r="E9" s="821">
        <f t="shared" ref="E9:G9" si="0">D9+1</f>
        <v>2022</v>
      </c>
      <c r="F9" s="821">
        <f t="shared" si="0"/>
        <v>2023</v>
      </c>
      <c r="G9" s="821">
        <f t="shared" si="0"/>
        <v>2024</v>
      </c>
      <c r="H9" s="1033"/>
    </row>
    <row r="10" spans="1:17" ht="20.25" customHeight="1" x14ac:dyDescent="0.25">
      <c r="A10" s="30" t="s">
        <v>358</v>
      </c>
      <c r="B10" s="534"/>
      <c r="C10" s="515" t="s">
        <v>3</v>
      </c>
      <c r="D10" s="820" t="s">
        <v>3</v>
      </c>
      <c r="E10" s="820" t="s">
        <v>3</v>
      </c>
      <c r="F10" s="820" t="s">
        <v>3</v>
      </c>
      <c r="G10" s="820" t="s">
        <v>3</v>
      </c>
      <c r="H10" s="515" t="s">
        <v>119</v>
      </c>
    </row>
    <row r="11" spans="1:17" customFormat="1" ht="13.95" customHeight="1" thickBot="1" x14ac:dyDescent="0.3">
      <c r="A11" s="78"/>
      <c r="B11" s="550" t="s">
        <v>121</v>
      </c>
      <c r="C11" s="546">
        <f>'CONTRACT PRICE ZAR'!G23</f>
        <v>0</v>
      </c>
      <c r="D11" s="546">
        <f>'CONTRACT PRICE ZAR'!J23</f>
        <v>0</v>
      </c>
      <c r="E11" s="546">
        <f>'CONTRACT PRICE ZAR'!M23</f>
        <v>0</v>
      </c>
      <c r="F11" s="546">
        <f>'CONTRACT PRICE ZAR'!P23</f>
        <v>0</v>
      </c>
      <c r="G11" s="546">
        <f>'CONTRACT PRICE ZAR'!S23</f>
        <v>0</v>
      </c>
      <c r="H11" s="546">
        <f>SUM(C11:G11)</f>
        <v>0</v>
      </c>
    </row>
    <row r="12" spans="1:17" ht="19.5" customHeight="1" x14ac:dyDescent="0.25">
      <c r="A12"/>
      <c r="B12" s="551"/>
      <c r="C12"/>
      <c r="D12"/>
      <c r="E12"/>
      <c r="F12"/>
      <c r="G12"/>
      <c r="H12"/>
    </row>
    <row r="13" spans="1:17" ht="19.5" customHeight="1" x14ac:dyDescent="0.25">
      <c r="A13" s="30" t="s">
        <v>359</v>
      </c>
      <c r="B13" s="552"/>
      <c r="C13" s="514" t="s">
        <v>3</v>
      </c>
      <c r="D13" s="514" t="s">
        <v>3</v>
      </c>
      <c r="E13" s="514" t="s">
        <v>3</v>
      </c>
      <c r="F13" s="514" t="s">
        <v>3</v>
      </c>
      <c r="G13" s="514" t="s">
        <v>3</v>
      </c>
      <c r="H13" s="514" t="s">
        <v>119</v>
      </c>
    </row>
    <row r="14" spans="1:17" customFormat="1" ht="12.75" customHeight="1" thickBot="1" x14ac:dyDescent="0.3">
      <c r="A14" s="78"/>
      <c r="B14" s="550" t="s">
        <v>124</v>
      </c>
      <c r="C14" s="546">
        <f>'CONTRACT PRICE ZAR'!G29</f>
        <v>0</v>
      </c>
      <c r="D14" s="546">
        <f>'CONTRACT PRICE ZAR'!J29</f>
        <v>0</v>
      </c>
      <c r="E14" s="546">
        <f>'CONTRACT PRICE ZAR'!M29</f>
        <v>0</v>
      </c>
      <c r="F14" s="546">
        <f>'CONTRACT PRICE ZAR'!P29</f>
        <v>0</v>
      </c>
      <c r="G14" s="546">
        <f>'CONTRACT PRICE ZAR'!S29</f>
        <v>0</v>
      </c>
      <c r="H14" s="546">
        <f>SUM(C14:G14)</f>
        <v>0</v>
      </c>
    </row>
    <row r="15" spans="1:17" ht="19.5" customHeight="1" x14ac:dyDescent="0.25">
      <c r="A15"/>
      <c r="B15" s="551"/>
      <c r="C15"/>
      <c r="D15"/>
      <c r="E15"/>
      <c r="F15"/>
      <c r="G15"/>
      <c r="H15"/>
    </row>
    <row r="16" spans="1:17" s="12" customFormat="1" ht="19.5" customHeight="1" x14ac:dyDescent="0.25">
      <c r="A16" s="30" t="s">
        <v>360</v>
      </c>
      <c r="B16" s="552"/>
      <c r="C16" s="514" t="s">
        <v>3</v>
      </c>
      <c r="D16" s="514" t="s">
        <v>3</v>
      </c>
      <c r="E16" s="514" t="s">
        <v>3</v>
      </c>
      <c r="F16" s="514" t="s">
        <v>3</v>
      </c>
      <c r="G16" s="514" t="s">
        <v>3</v>
      </c>
      <c r="H16" s="514" t="s">
        <v>119</v>
      </c>
    </row>
    <row r="17" spans="1:16383" ht="13.5" customHeight="1" thickBot="1" x14ac:dyDescent="0.3">
      <c r="A17" s="78"/>
      <c r="B17" s="550" t="s">
        <v>122</v>
      </c>
      <c r="C17" s="546">
        <f>'CONTRACT PRICE ZAR'!G50+'CONTRACT PRICE ZAR'!G62+'CONTRACT PRICE ZAR'!G68</f>
        <v>0</v>
      </c>
      <c r="D17" s="546">
        <f>'CONTRACT PRICE ZAR'!J50+'CONTRACT PRICE ZAR'!J62+'CONTRACT PRICE ZAR'!J68</f>
        <v>0</v>
      </c>
      <c r="E17" s="546">
        <f>'CONTRACT PRICE ZAR'!M50+'CONTRACT PRICE ZAR'!M62+'CONTRACT PRICE ZAR'!M68</f>
        <v>0</v>
      </c>
      <c r="F17" s="546">
        <f>'CONTRACT PRICE ZAR'!P50+'CONTRACT PRICE ZAR'!P62+'CONTRACT PRICE ZAR'!P68</f>
        <v>0</v>
      </c>
      <c r="G17" s="546">
        <f>'CONTRACT PRICE ZAR'!S50+'CONTRACT PRICE ZAR'!S62+'CONTRACT PRICE ZAR'!S68</f>
        <v>0</v>
      </c>
      <c r="H17" s="546">
        <f>SUM(C17:G17)</f>
        <v>0</v>
      </c>
    </row>
    <row r="18" spans="1:16383" ht="19.5" customHeight="1" x14ac:dyDescent="0.25">
      <c r="A18" s="78"/>
      <c r="B18" s="553"/>
      <c r="C18" s="47"/>
      <c r="D18" s="47"/>
      <c r="E18" s="22"/>
      <c r="F18" s="47"/>
      <c r="G18" s="47"/>
      <c r="H18" s="22"/>
    </row>
    <row r="19" spans="1:16383" ht="19.5" customHeight="1" x14ac:dyDescent="0.25">
      <c r="A19" s="31" t="s">
        <v>361</v>
      </c>
      <c r="B19" s="553"/>
      <c r="C19" s="527" t="s">
        <v>3</v>
      </c>
      <c r="D19" s="527" t="s">
        <v>3</v>
      </c>
      <c r="E19" s="527" t="s">
        <v>3</v>
      </c>
      <c r="F19" s="527" t="s">
        <v>3</v>
      </c>
      <c r="G19" s="527" t="s">
        <v>3</v>
      </c>
      <c r="H19" s="527" t="s">
        <v>119</v>
      </c>
      <c r="I19" s="4"/>
    </row>
    <row r="20" spans="1:16383" ht="12.75" customHeight="1" thickBot="1" x14ac:dyDescent="0.3">
      <c r="B20" s="550" t="str">
        <f>'FULL COST BUDGET'!C50</f>
        <v>Audit fees</v>
      </c>
      <c r="C20" s="546">
        <f>IFERROR('CONTRACT PRICE ZAR'!G53,0)</f>
        <v>0</v>
      </c>
      <c r="D20" s="546">
        <f>IFERROR('CONTRACT PRICE ZAR'!J53,0)</f>
        <v>0</v>
      </c>
      <c r="E20" s="546">
        <f>IFERROR('CONTRACT PRICE ZAR'!M53,0)</f>
        <v>0</v>
      </c>
      <c r="F20" s="546">
        <f>IFERROR('CONTRACT PRICE ZAR'!P53,0)</f>
        <v>0</v>
      </c>
      <c r="G20" s="546">
        <f>IFERROR('CONTRACT PRICE ZAR'!S53,0)</f>
        <v>0</v>
      </c>
      <c r="H20" s="546">
        <f>SUM(C20:G20)</f>
        <v>0</v>
      </c>
    </row>
    <row r="21" spans="1:16383" s="6" customFormat="1" ht="22.5" customHeight="1" x14ac:dyDescent="0.25">
      <c r="A21" s="78"/>
      <c r="B21" s="553"/>
      <c r="C21" s="47"/>
      <c r="D21" s="47"/>
      <c r="E21" s="22"/>
      <c r="F21" s="47"/>
      <c r="G21" s="47"/>
      <c r="H21" s="22"/>
    </row>
    <row r="22" spans="1:16383" ht="13.5" customHeight="1" thickBot="1" x14ac:dyDescent="0.3">
      <c r="A22" s="32" t="s">
        <v>11</v>
      </c>
      <c r="B22" s="549"/>
      <c r="C22" s="521">
        <f>C11+C14+C17+C20</f>
        <v>0</v>
      </c>
      <c r="D22" s="521">
        <f>D11+D14+D17+D20</f>
        <v>0</v>
      </c>
      <c r="E22" s="521">
        <f>E11+E14+E17+E20</f>
        <v>0</v>
      </c>
      <c r="F22" s="521">
        <f>F11+F14+F17+F20</f>
        <v>0</v>
      </c>
      <c r="G22" s="521">
        <f>G11+G14+G17+G20</f>
        <v>0</v>
      </c>
      <c r="H22" s="521">
        <f>SUM(C22:G22)</f>
        <v>0</v>
      </c>
    </row>
    <row r="23" spans="1:16383" ht="19.5" customHeight="1" x14ac:dyDescent="0.25">
      <c r="A23" s="78"/>
      <c r="B23" s="553"/>
      <c r="C23" s="47"/>
      <c r="D23" s="47"/>
      <c r="E23" s="22"/>
      <c r="F23" s="47"/>
      <c r="G23" s="47"/>
      <c r="H23" s="22"/>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31"/>
      <c r="IZ23" s="31"/>
      <c r="JA23" s="31"/>
      <c r="JB23" s="31"/>
      <c r="JC23" s="31"/>
      <c r="JD23" s="31"/>
      <c r="JE23" s="31"/>
      <c r="JF23" s="31"/>
      <c r="JG23" s="31"/>
      <c r="JH23" s="31"/>
      <c r="JI23" s="31"/>
      <c r="JJ23" s="31"/>
      <c r="JK23" s="31"/>
      <c r="JL23" s="31"/>
      <c r="JM23" s="31"/>
      <c r="JN23" s="31"/>
      <c r="JO23" s="31"/>
      <c r="JP23" s="31"/>
      <c r="JQ23" s="31"/>
      <c r="JR23" s="31"/>
      <c r="JS23" s="31"/>
      <c r="JT23" s="31"/>
      <c r="JU23" s="31"/>
      <c r="JV23" s="31"/>
      <c r="JW23" s="31"/>
      <c r="JX23" s="31"/>
      <c r="JY23" s="31"/>
      <c r="JZ23" s="31"/>
      <c r="KA23" s="31"/>
      <c r="KB23" s="31"/>
      <c r="KC23" s="31"/>
      <c r="KD23" s="31"/>
      <c r="KE23" s="31"/>
      <c r="KF23" s="31"/>
      <c r="KG23" s="31"/>
      <c r="KH23" s="31"/>
      <c r="KI23" s="31"/>
      <c r="KJ23" s="31"/>
      <c r="KK23" s="31"/>
      <c r="KL23" s="31"/>
      <c r="KM23" s="31"/>
      <c r="KN23" s="31"/>
      <c r="KO23" s="31"/>
      <c r="KP23" s="31"/>
      <c r="KQ23" s="31"/>
      <c r="KR23" s="31"/>
      <c r="KS23" s="31"/>
      <c r="KT23" s="31"/>
      <c r="KU23" s="31"/>
      <c r="KV23" s="31"/>
      <c r="KW23" s="31"/>
      <c r="KX23" s="31"/>
      <c r="KY23" s="31"/>
      <c r="KZ23" s="31"/>
      <c r="LA23" s="31"/>
      <c r="LB23" s="31"/>
      <c r="LC23" s="31"/>
      <c r="LD23" s="31"/>
      <c r="LE23" s="31"/>
      <c r="LF23" s="31"/>
      <c r="LG23" s="31"/>
      <c r="LH23" s="31"/>
      <c r="LI23" s="31"/>
      <c r="LJ23" s="31"/>
      <c r="LK23" s="31"/>
      <c r="LL23" s="31"/>
      <c r="LM23" s="31"/>
      <c r="LN23" s="31"/>
      <c r="LO23" s="31"/>
      <c r="LP23" s="31"/>
      <c r="LQ23" s="31"/>
      <c r="LR23" s="31"/>
      <c r="LS23" s="31"/>
      <c r="LT23" s="31"/>
      <c r="LU23" s="31"/>
      <c r="LV23" s="31"/>
      <c r="LW23" s="31"/>
      <c r="LX23" s="31"/>
      <c r="LY23" s="31"/>
      <c r="LZ23" s="31"/>
      <c r="MA23" s="31"/>
      <c r="MB23" s="31"/>
      <c r="MC23" s="31"/>
      <c r="MD23" s="31"/>
      <c r="ME23" s="31"/>
      <c r="MF23" s="31"/>
      <c r="MG23" s="31"/>
      <c r="MH23" s="31"/>
      <c r="MI23" s="31"/>
      <c r="MJ23" s="31"/>
      <c r="MK23" s="31"/>
      <c r="ML23" s="31"/>
      <c r="MM23" s="31"/>
      <c r="MN23" s="31"/>
      <c r="MO23" s="31"/>
      <c r="MP23" s="31"/>
      <c r="MQ23" s="31"/>
      <c r="MR23" s="31"/>
      <c r="MS23" s="31"/>
      <c r="MT23" s="31"/>
      <c r="MU23" s="31"/>
      <c r="MV23" s="31"/>
      <c r="MW23" s="31"/>
      <c r="MX23" s="31"/>
      <c r="MY23" s="31"/>
      <c r="MZ23" s="31"/>
      <c r="NA23" s="31"/>
      <c r="NB23" s="31"/>
      <c r="NC23" s="31"/>
      <c r="ND23" s="31"/>
      <c r="NE23" s="31"/>
      <c r="NF23" s="31"/>
      <c r="NG23" s="31"/>
      <c r="NH23" s="31"/>
      <c r="NI23" s="31"/>
      <c r="NJ23" s="31"/>
      <c r="NK23" s="31"/>
      <c r="NL23" s="31"/>
      <c r="NM23" s="31"/>
      <c r="NN23" s="31"/>
      <c r="NO23" s="31"/>
      <c r="NP23" s="31"/>
      <c r="NQ23" s="31"/>
      <c r="NR23" s="31"/>
      <c r="NS23" s="31"/>
      <c r="NT23" s="31"/>
      <c r="NU23" s="31"/>
      <c r="NV23" s="31"/>
      <c r="NW23" s="31"/>
      <c r="NX23" s="31"/>
      <c r="NY23" s="31"/>
      <c r="NZ23" s="31"/>
      <c r="OA23" s="31"/>
      <c r="OB23" s="31"/>
      <c r="OC23" s="31"/>
      <c r="OD23" s="31"/>
      <c r="OE23" s="31"/>
      <c r="OF23" s="31"/>
      <c r="OG23" s="31"/>
      <c r="OH23" s="31"/>
      <c r="OI23" s="31"/>
      <c r="OJ23" s="31"/>
      <c r="OK23" s="31"/>
      <c r="OL23" s="31"/>
      <c r="OM23" s="31"/>
      <c r="ON23" s="31"/>
      <c r="OO23" s="31"/>
      <c r="OP23" s="31"/>
      <c r="OQ23" s="31"/>
      <c r="OR23" s="31"/>
      <c r="OS23" s="31"/>
      <c r="OT23" s="31"/>
      <c r="OU23" s="31"/>
      <c r="OV23" s="31"/>
      <c r="OW23" s="31"/>
      <c r="OX23" s="31"/>
      <c r="OY23" s="31"/>
      <c r="OZ23" s="31"/>
      <c r="PA23" s="31"/>
      <c r="PB23" s="31"/>
      <c r="PC23" s="31"/>
      <c r="PD23" s="31"/>
      <c r="PE23" s="31"/>
      <c r="PF23" s="31"/>
      <c r="PG23" s="31"/>
      <c r="PH23" s="31"/>
      <c r="PI23" s="31"/>
      <c r="PJ23" s="31"/>
      <c r="PK23" s="31"/>
      <c r="PL23" s="31"/>
      <c r="PM23" s="31"/>
      <c r="PN23" s="31"/>
      <c r="PO23" s="31"/>
      <c r="PP23" s="31"/>
      <c r="PQ23" s="31"/>
      <c r="PR23" s="31"/>
      <c r="PS23" s="31"/>
      <c r="PT23" s="31"/>
      <c r="PU23" s="31"/>
      <c r="PV23" s="31"/>
      <c r="PW23" s="31"/>
      <c r="PX23" s="31"/>
      <c r="PY23" s="31"/>
      <c r="PZ23" s="31"/>
      <c r="QA23" s="31"/>
      <c r="QB23" s="31"/>
      <c r="QC23" s="31"/>
      <c r="QD23" s="31"/>
      <c r="QE23" s="31"/>
      <c r="QF23" s="31"/>
      <c r="QG23" s="31"/>
      <c r="QH23" s="31"/>
      <c r="QI23" s="31"/>
      <c r="QJ23" s="31"/>
      <c r="QK23" s="31"/>
      <c r="QL23" s="31"/>
      <c r="QM23" s="31"/>
      <c r="QN23" s="31"/>
      <c r="QO23" s="31"/>
      <c r="QP23" s="31"/>
      <c r="QQ23" s="31"/>
      <c r="QR23" s="31"/>
      <c r="QS23" s="31"/>
      <c r="QT23" s="31"/>
      <c r="QU23" s="31"/>
      <c r="QV23" s="31"/>
      <c r="QW23" s="31"/>
      <c r="QX23" s="31"/>
      <c r="QY23" s="31"/>
      <c r="QZ23" s="31"/>
      <c r="RA23" s="31"/>
      <c r="RB23" s="31"/>
      <c r="RC23" s="31"/>
      <c r="RD23" s="31"/>
      <c r="RE23" s="31"/>
      <c r="RF23" s="31"/>
      <c r="RG23" s="31"/>
      <c r="RH23" s="31"/>
      <c r="RI23" s="31"/>
      <c r="RJ23" s="31"/>
      <c r="RK23" s="31"/>
      <c r="RL23" s="31"/>
      <c r="RM23" s="31"/>
      <c r="RN23" s="31"/>
      <c r="RO23" s="31"/>
      <c r="RP23" s="31"/>
      <c r="RQ23" s="31"/>
      <c r="RR23" s="31"/>
      <c r="RS23" s="31"/>
      <c r="RT23" s="31"/>
      <c r="RU23" s="31"/>
      <c r="RV23" s="31"/>
      <c r="RW23" s="31"/>
      <c r="RX23" s="31"/>
      <c r="RY23" s="31"/>
      <c r="RZ23" s="31"/>
      <c r="SA23" s="31"/>
      <c r="SB23" s="31"/>
      <c r="SC23" s="31"/>
      <c r="SD23" s="31"/>
      <c r="SE23" s="31"/>
      <c r="SF23" s="31"/>
      <c r="SG23" s="31"/>
      <c r="SH23" s="31"/>
      <c r="SI23" s="31"/>
      <c r="SJ23" s="31"/>
      <c r="SK23" s="31"/>
      <c r="SL23" s="31"/>
      <c r="SM23" s="31"/>
      <c r="SN23" s="31"/>
      <c r="SO23" s="31"/>
      <c r="SP23" s="31"/>
      <c r="SQ23" s="31"/>
      <c r="SR23" s="31"/>
      <c r="SS23" s="31"/>
      <c r="ST23" s="31"/>
      <c r="SU23" s="31"/>
      <c r="SV23" s="31"/>
      <c r="SW23" s="31"/>
      <c r="SX23" s="31"/>
      <c r="SY23" s="31"/>
      <c r="SZ23" s="31"/>
      <c r="TA23" s="31"/>
      <c r="TB23" s="31"/>
      <c r="TC23" s="31"/>
      <c r="TD23" s="31"/>
      <c r="TE23" s="31"/>
      <c r="TF23" s="31"/>
      <c r="TG23" s="31"/>
      <c r="TH23" s="31"/>
      <c r="TI23" s="31"/>
      <c r="TJ23" s="31"/>
      <c r="TK23" s="31"/>
      <c r="TL23" s="31"/>
      <c r="TM23" s="31"/>
      <c r="TN23" s="31"/>
      <c r="TO23" s="31"/>
      <c r="TP23" s="31"/>
      <c r="TQ23" s="31"/>
      <c r="TR23" s="31"/>
      <c r="TS23" s="31"/>
      <c r="TT23" s="31"/>
      <c r="TU23" s="31"/>
      <c r="TV23" s="31"/>
      <c r="TW23" s="31"/>
      <c r="TX23" s="31"/>
      <c r="TY23" s="31"/>
      <c r="TZ23" s="31"/>
      <c r="UA23" s="31"/>
      <c r="UB23" s="31"/>
      <c r="UC23" s="31"/>
      <c r="UD23" s="31"/>
      <c r="UE23" s="31"/>
      <c r="UF23" s="31"/>
      <c r="UG23" s="31"/>
      <c r="UH23" s="31"/>
      <c r="UI23" s="31"/>
      <c r="UJ23" s="31"/>
      <c r="UK23" s="31"/>
      <c r="UL23" s="31"/>
      <c r="UM23" s="31"/>
      <c r="UN23" s="31"/>
      <c r="UO23" s="31"/>
      <c r="UP23" s="31"/>
      <c r="UQ23" s="31"/>
      <c r="UR23" s="31"/>
      <c r="US23" s="31"/>
      <c r="UT23" s="31"/>
      <c r="UU23" s="31"/>
      <c r="UV23" s="31"/>
      <c r="UW23" s="31"/>
      <c r="UX23" s="31"/>
      <c r="UY23" s="31"/>
      <c r="UZ23" s="31"/>
      <c r="VA23" s="31"/>
      <c r="VB23" s="31"/>
      <c r="VC23" s="31"/>
      <c r="VD23" s="31"/>
      <c r="VE23" s="31"/>
      <c r="VF23" s="31"/>
      <c r="VG23" s="31"/>
      <c r="VH23" s="31"/>
      <c r="VI23" s="31"/>
      <c r="VJ23" s="31"/>
      <c r="VK23" s="31"/>
      <c r="VL23" s="31"/>
      <c r="VM23" s="31"/>
      <c r="VN23" s="31"/>
      <c r="VO23" s="31"/>
      <c r="VP23" s="31"/>
      <c r="VQ23" s="31"/>
      <c r="VR23" s="31"/>
      <c r="VS23" s="31"/>
      <c r="VT23" s="31"/>
      <c r="VU23" s="31"/>
      <c r="VV23" s="31"/>
      <c r="VW23" s="31"/>
      <c r="VX23" s="31"/>
      <c r="VY23" s="31"/>
      <c r="VZ23" s="31"/>
      <c r="WA23" s="31"/>
      <c r="WB23" s="31"/>
      <c r="WC23" s="31"/>
      <c r="WD23" s="31"/>
      <c r="WE23" s="31"/>
      <c r="WF23" s="31"/>
      <c r="WG23" s="31"/>
      <c r="WH23" s="31"/>
      <c r="WI23" s="31"/>
      <c r="WJ23" s="31"/>
      <c r="WK23" s="31"/>
      <c r="WL23" s="31"/>
      <c r="WM23" s="31"/>
      <c r="WN23" s="31"/>
      <c r="WO23" s="31"/>
      <c r="WP23" s="31"/>
      <c r="WQ23" s="31"/>
      <c r="WR23" s="31"/>
      <c r="WS23" s="31"/>
      <c r="WT23" s="31"/>
      <c r="WU23" s="31"/>
      <c r="WV23" s="31"/>
      <c r="WW23" s="31"/>
      <c r="WX23" s="31"/>
      <c r="WY23" s="31"/>
      <c r="WZ23" s="31"/>
      <c r="XA23" s="31"/>
      <c r="XB23" s="31"/>
      <c r="XC23" s="31"/>
      <c r="XD23" s="31"/>
      <c r="XE23" s="31"/>
      <c r="XF23" s="31"/>
      <c r="XG23" s="31"/>
      <c r="XH23" s="31"/>
      <c r="XI23" s="31"/>
      <c r="XJ23" s="31"/>
      <c r="XK23" s="31"/>
      <c r="XL23" s="31"/>
      <c r="XM23" s="31"/>
      <c r="XN23" s="31"/>
      <c r="XO23" s="31"/>
      <c r="XP23" s="31"/>
      <c r="XQ23" s="31"/>
      <c r="XR23" s="31"/>
      <c r="XS23" s="31"/>
      <c r="XT23" s="31"/>
      <c r="XU23" s="31"/>
      <c r="XV23" s="31"/>
      <c r="XW23" s="31"/>
      <c r="XX23" s="31"/>
      <c r="XY23" s="31"/>
      <c r="XZ23" s="31"/>
      <c r="YA23" s="31"/>
      <c r="YB23" s="31"/>
      <c r="YC23" s="31"/>
      <c r="YD23" s="31"/>
      <c r="YE23" s="31"/>
      <c r="YF23" s="31"/>
      <c r="YG23" s="31"/>
      <c r="YH23" s="31"/>
      <c r="YI23" s="31"/>
      <c r="YJ23" s="31"/>
      <c r="YK23" s="31"/>
      <c r="YL23" s="31"/>
      <c r="YM23" s="31"/>
      <c r="YN23" s="31"/>
      <c r="YO23" s="31"/>
      <c r="YP23" s="31"/>
      <c r="YQ23" s="31"/>
      <c r="YR23" s="31"/>
      <c r="YS23" s="31"/>
      <c r="YT23" s="31"/>
      <c r="YU23" s="31"/>
      <c r="YV23" s="31"/>
      <c r="YW23" s="31"/>
      <c r="YX23" s="31"/>
      <c r="YY23" s="31"/>
      <c r="YZ23" s="31"/>
      <c r="ZA23" s="31"/>
      <c r="ZB23" s="31"/>
      <c r="ZC23" s="31"/>
      <c r="ZD23" s="31"/>
      <c r="ZE23" s="31"/>
      <c r="ZF23" s="31"/>
      <c r="ZG23" s="31"/>
      <c r="ZH23" s="31"/>
      <c r="ZI23" s="31"/>
      <c r="ZJ23" s="31"/>
      <c r="ZK23" s="31"/>
      <c r="ZL23" s="31"/>
      <c r="ZM23" s="31"/>
      <c r="ZN23" s="31"/>
      <c r="ZO23" s="31"/>
      <c r="ZP23" s="31"/>
      <c r="ZQ23" s="31"/>
      <c r="ZR23" s="31"/>
      <c r="ZS23" s="31"/>
      <c r="ZT23" s="31"/>
      <c r="ZU23" s="31"/>
      <c r="ZV23" s="31"/>
      <c r="ZW23" s="31"/>
      <c r="ZX23" s="31"/>
      <c r="ZY23" s="31"/>
      <c r="ZZ23" s="31"/>
      <c r="AAA23" s="31"/>
      <c r="AAB23" s="31"/>
      <c r="AAC23" s="31"/>
      <c r="AAD23" s="31"/>
      <c r="AAE23" s="31"/>
      <c r="AAF23" s="31"/>
      <c r="AAG23" s="31"/>
      <c r="AAH23" s="31"/>
      <c r="AAI23" s="31"/>
      <c r="AAJ23" s="31"/>
      <c r="AAK23" s="31"/>
      <c r="AAL23" s="31"/>
      <c r="AAM23" s="31"/>
      <c r="AAN23" s="31"/>
      <c r="AAO23" s="31"/>
      <c r="AAP23" s="31"/>
      <c r="AAQ23" s="31"/>
      <c r="AAR23" s="31"/>
      <c r="AAS23" s="31"/>
      <c r="AAT23" s="31"/>
      <c r="AAU23" s="31"/>
      <c r="AAV23" s="31"/>
      <c r="AAW23" s="31"/>
      <c r="AAX23" s="31"/>
      <c r="AAY23" s="31"/>
      <c r="AAZ23" s="31"/>
      <c r="ABA23" s="31"/>
      <c r="ABB23" s="31"/>
      <c r="ABC23" s="31"/>
      <c r="ABD23" s="31"/>
      <c r="ABE23" s="31"/>
      <c r="ABF23" s="31"/>
      <c r="ABG23" s="31"/>
      <c r="ABH23" s="31"/>
      <c r="ABI23" s="31"/>
      <c r="ABJ23" s="31"/>
      <c r="ABK23" s="31"/>
      <c r="ABL23" s="31"/>
      <c r="ABM23" s="31"/>
      <c r="ABN23" s="31"/>
      <c r="ABO23" s="31"/>
      <c r="ABP23" s="31"/>
      <c r="ABQ23" s="31"/>
      <c r="ABR23" s="31"/>
      <c r="ABS23" s="31"/>
      <c r="ABT23" s="31"/>
      <c r="ABU23" s="31"/>
      <c r="ABV23" s="31"/>
      <c r="ABW23" s="31"/>
      <c r="ABX23" s="31"/>
      <c r="ABY23" s="31"/>
      <c r="ABZ23" s="31"/>
      <c r="ACA23" s="31"/>
      <c r="ACB23" s="31"/>
      <c r="ACC23" s="31"/>
      <c r="ACD23" s="31"/>
      <c r="ACE23" s="31"/>
      <c r="ACF23" s="31"/>
      <c r="ACG23" s="31"/>
      <c r="ACH23" s="31"/>
      <c r="ACI23" s="31"/>
      <c r="ACJ23" s="31"/>
      <c r="ACK23" s="31"/>
      <c r="ACL23" s="31"/>
      <c r="ACM23" s="31"/>
      <c r="ACN23" s="31"/>
      <c r="ACO23" s="31"/>
      <c r="ACP23" s="31"/>
      <c r="ACQ23" s="31"/>
      <c r="ACR23" s="31"/>
      <c r="ACS23" s="31"/>
      <c r="ACT23" s="31"/>
      <c r="ACU23" s="31"/>
      <c r="ACV23" s="31"/>
      <c r="ACW23" s="31"/>
      <c r="ACX23" s="31"/>
      <c r="ACY23" s="31"/>
      <c r="ACZ23" s="31"/>
      <c r="ADA23" s="31"/>
      <c r="ADB23" s="31"/>
      <c r="ADC23" s="31"/>
      <c r="ADD23" s="31"/>
      <c r="ADE23" s="31"/>
      <c r="ADF23" s="31"/>
      <c r="ADG23" s="31"/>
      <c r="ADH23" s="31"/>
      <c r="ADI23" s="31"/>
      <c r="ADJ23" s="31"/>
      <c r="ADK23" s="31"/>
      <c r="ADL23" s="31"/>
      <c r="ADM23" s="31"/>
      <c r="ADN23" s="31"/>
      <c r="ADO23" s="31"/>
      <c r="ADP23" s="31"/>
      <c r="ADQ23" s="31"/>
      <c r="ADR23" s="31"/>
      <c r="ADS23" s="31"/>
      <c r="ADT23" s="31"/>
      <c r="ADU23" s="31"/>
      <c r="ADV23" s="31"/>
      <c r="ADW23" s="31"/>
      <c r="ADX23" s="31"/>
      <c r="ADY23" s="31"/>
      <c r="ADZ23" s="31"/>
      <c r="AEA23" s="31"/>
      <c r="AEB23" s="31"/>
      <c r="AEC23" s="31"/>
      <c r="AED23" s="31"/>
      <c r="AEE23" s="31"/>
      <c r="AEF23" s="31"/>
      <c r="AEG23" s="31"/>
      <c r="AEH23" s="31"/>
      <c r="AEI23" s="31"/>
      <c r="AEJ23" s="31"/>
      <c r="AEK23" s="31"/>
      <c r="AEL23" s="31"/>
      <c r="AEM23" s="31"/>
      <c r="AEN23" s="31"/>
      <c r="AEO23" s="31"/>
      <c r="AEP23" s="31"/>
      <c r="AEQ23" s="31"/>
      <c r="AER23" s="31"/>
      <c r="AES23" s="31"/>
      <c r="AET23" s="31"/>
      <c r="AEU23" s="31"/>
      <c r="AEV23" s="31"/>
      <c r="AEW23" s="31"/>
      <c r="AEX23" s="31"/>
      <c r="AEY23" s="31"/>
      <c r="AEZ23" s="31"/>
      <c r="AFA23" s="31"/>
      <c r="AFB23" s="31"/>
      <c r="AFC23" s="31"/>
      <c r="AFD23" s="31"/>
      <c r="AFE23" s="31"/>
      <c r="AFF23" s="31"/>
      <c r="AFG23" s="31"/>
      <c r="AFH23" s="31"/>
      <c r="AFI23" s="31"/>
      <c r="AFJ23" s="31"/>
      <c r="AFK23" s="31"/>
      <c r="AFL23" s="31"/>
      <c r="AFM23" s="31"/>
      <c r="AFN23" s="31"/>
      <c r="AFO23" s="31"/>
      <c r="AFP23" s="31"/>
      <c r="AFQ23" s="31"/>
      <c r="AFR23" s="31"/>
      <c r="AFS23" s="31"/>
      <c r="AFT23" s="31"/>
      <c r="AFU23" s="31"/>
      <c r="AFV23" s="31"/>
      <c r="AFW23" s="31"/>
      <c r="AFX23" s="31"/>
      <c r="AFY23" s="31"/>
      <c r="AFZ23" s="31"/>
      <c r="AGA23" s="31"/>
      <c r="AGB23" s="31"/>
      <c r="AGC23" s="31"/>
      <c r="AGD23" s="31"/>
      <c r="AGE23" s="31"/>
      <c r="AGF23" s="31"/>
      <c r="AGG23" s="31"/>
      <c r="AGH23" s="31"/>
      <c r="AGI23" s="31"/>
      <c r="AGJ23" s="31"/>
      <c r="AGK23" s="31"/>
      <c r="AGL23" s="31"/>
      <c r="AGM23" s="31"/>
      <c r="AGN23" s="31"/>
      <c r="AGO23" s="31"/>
      <c r="AGP23" s="31"/>
      <c r="AGQ23" s="31"/>
      <c r="AGR23" s="31"/>
      <c r="AGS23" s="31"/>
      <c r="AGT23" s="31"/>
      <c r="AGU23" s="31"/>
      <c r="AGV23" s="31"/>
      <c r="AGW23" s="31"/>
      <c r="AGX23" s="31"/>
      <c r="AGY23" s="31"/>
      <c r="AGZ23" s="31"/>
      <c r="AHA23" s="31"/>
      <c r="AHB23" s="31"/>
      <c r="AHC23" s="31"/>
      <c r="AHD23" s="31"/>
      <c r="AHE23" s="31"/>
      <c r="AHF23" s="31"/>
      <c r="AHG23" s="31"/>
      <c r="AHH23" s="31"/>
      <c r="AHI23" s="31"/>
      <c r="AHJ23" s="31"/>
      <c r="AHK23" s="31"/>
      <c r="AHL23" s="31"/>
      <c r="AHM23" s="31"/>
      <c r="AHN23" s="31"/>
      <c r="AHO23" s="31"/>
      <c r="AHP23" s="31"/>
      <c r="AHQ23" s="31"/>
      <c r="AHR23" s="31"/>
      <c r="AHS23" s="31"/>
      <c r="AHT23" s="31"/>
      <c r="AHU23" s="31"/>
      <c r="AHV23" s="31"/>
      <c r="AHW23" s="31"/>
      <c r="AHX23" s="31"/>
      <c r="AHY23" s="31"/>
      <c r="AHZ23" s="31"/>
      <c r="AIA23" s="31"/>
      <c r="AIB23" s="31"/>
      <c r="AIC23" s="31"/>
      <c r="AID23" s="31"/>
      <c r="AIE23" s="31"/>
      <c r="AIF23" s="31"/>
      <c r="AIG23" s="31"/>
      <c r="AIH23" s="31"/>
      <c r="AII23" s="31"/>
      <c r="AIJ23" s="31"/>
      <c r="AIK23" s="31"/>
      <c r="AIL23" s="31"/>
      <c r="AIM23" s="31"/>
      <c r="AIN23" s="31"/>
      <c r="AIO23" s="31"/>
      <c r="AIP23" s="31"/>
      <c r="AIQ23" s="31"/>
      <c r="AIR23" s="31"/>
      <c r="AIS23" s="31"/>
      <c r="AIT23" s="31"/>
      <c r="AIU23" s="31"/>
      <c r="AIV23" s="31"/>
      <c r="AIW23" s="31"/>
      <c r="AIX23" s="31"/>
      <c r="AIY23" s="31"/>
      <c r="AIZ23" s="31"/>
      <c r="AJA23" s="31"/>
      <c r="AJB23" s="31"/>
      <c r="AJC23" s="31"/>
      <c r="AJD23" s="31"/>
      <c r="AJE23" s="31"/>
      <c r="AJF23" s="31"/>
      <c r="AJG23" s="31"/>
      <c r="AJH23" s="31"/>
      <c r="AJI23" s="31"/>
      <c r="AJJ23" s="31"/>
      <c r="AJK23" s="31"/>
      <c r="AJL23" s="31"/>
      <c r="AJM23" s="31"/>
      <c r="AJN23" s="31"/>
      <c r="AJO23" s="31"/>
      <c r="AJP23" s="31"/>
      <c r="AJQ23" s="31"/>
      <c r="AJR23" s="31"/>
      <c r="AJS23" s="31"/>
      <c r="AJT23" s="31"/>
      <c r="AJU23" s="31"/>
      <c r="AJV23" s="31"/>
      <c r="AJW23" s="31"/>
      <c r="AJX23" s="31"/>
      <c r="AJY23" s="31"/>
      <c r="AJZ23" s="31"/>
      <c r="AKA23" s="31"/>
      <c r="AKB23" s="31"/>
      <c r="AKC23" s="31"/>
      <c r="AKD23" s="31"/>
      <c r="AKE23" s="31"/>
      <c r="AKF23" s="31"/>
      <c r="AKG23" s="31"/>
      <c r="AKH23" s="31"/>
      <c r="AKI23" s="31"/>
      <c r="AKJ23" s="31"/>
      <c r="AKK23" s="31"/>
      <c r="AKL23" s="31"/>
      <c r="AKM23" s="31"/>
      <c r="AKN23" s="31"/>
      <c r="AKO23" s="31"/>
      <c r="AKP23" s="31"/>
      <c r="AKQ23" s="31"/>
      <c r="AKR23" s="31"/>
      <c r="AKS23" s="31"/>
      <c r="AKT23" s="31"/>
      <c r="AKU23" s="31"/>
      <c r="AKV23" s="31"/>
      <c r="AKW23" s="31"/>
      <c r="AKX23" s="31"/>
      <c r="AKY23" s="31"/>
      <c r="AKZ23" s="31"/>
      <c r="ALA23" s="31"/>
      <c r="ALB23" s="31"/>
      <c r="ALC23" s="31"/>
      <c r="ALD23" s="31"/>
      <c r="ALE23" s="31"/>
      <c r="ALF23" s="31"/>
      <c r="ALG23" s="31"/>
      <c r="ALH23" s="31"/>
      <c r="ALI23" s="31"/>
      <c r="ALJ23" s="31"/>
      <c r="ALK23" s="31"/>
      <c r="ALL23" s="31"/>
      <c r="ALM23" s="31"/>
      <c r="ALN23" s="31"/>
      <c r="ALO23" s="31"/>
      <c r="ALP23" s="31"/>
      <c r="ALQ23" s="31"/>
      <c r="ALR23" s="31"/>
      <c r="ALS23" s="31"/>
      <c r="ALT23" s="31"/>
      <c r="ALU23" s="31"/>
      <c r="ALV23" s="31"/>
      <c r="ALW23" s="31"/>
      <c r="ALX23" s="31"/>
      <c r="ALY23" s="31"/>
      <c r="ALZ23" s="31"/>
      <c r="AMA23" s="31"/>
      <c r="AMB23" s="31"/>
      <c r="AMC23" s="31"/>
      <c r="AMD23" s="31"/>
      <c r="AME23" s="31"/>
      <c r="AMF23" s="31"/>
      <c r="AMG23" s="31"/>
      <c r="AMH23" s="31"/>
      <c r="AMI23" s="31"/>
      <c r="AMJ23" s="31"/>
      <c r="AMK23" s="31"/>
      <c r="AML23" s="31"/>
      <c r="AMM23" s="31"/>
      <c r="AMN23" s="31"/>
      <c r="AMO23" s="31"/>
      <c r="AMP23" s="31"/>
      <c r="AMQ23" s="31"/>
      <c r="AMR23" s="31"/>
      <c r="AMS23" s="31"/>
      <c r="AMT23" s="31"/>
      <c r="AMU23" s="31"/>
      <c r="AMV23" s="31"/>
      <c r="AMW23" s="31"/>
      <c r="AMX23" s="31"/>
      <c r="AMY23" s="31"/>
      <c r="AMZ23" s="31"/>
      <c r="ANA23" s="31"/>
      <c r="ANB23" s="31"/>
      <c r="ANC23" s="31"/>
      <c r="AND23" s="31"/>
      <c r="ANE23" s="31"/>
      <c r="ANF23" s="31"/>
      <c r="ANG23" s="31"/>
      <c r="ANH23" s="31"/>
      <c r="ANI23" s="31"/>
      <c r="ANJ23" s="31"/>
      <c r="ANK23" s="31"/>
      <c r="ANL23" s="31"/>
      <c r="ANM23" s="31"/>
      <c r="ANN23" s="31"/>
      <c r="ANO23" s="31"/>
      <c r="ANP23" s="31"/>
      <c r="ANQ23" s="31"/>
      <c r="ANR23" s="31"/>
      <c r="ANS23" s="31"/>
      <c r="ANT23" s="31"/>
      <c r="ANU23" s="31"/>
      <c r="ANV23" s="31"/>
      <c r="ANW23" s="31"/>
      <c r="ANX23" s="31"/>
      <c r="ANY23" s="31"/>
      <c r="ANZ23" s="31"/>
      <c r="AOA23" s="31"/>
      <c r="AOB23" s="31"/>
      <c r="AOC23" s="31"/>
      <c r="AOD23" s="31"/>
      <c r="AOE23" s="31"/>
      <c r="AOF23" s="31"/>
      <c r="AOG23" s="31"/>
      <c r="AOH23" s="31"/>
      <c r="AOI23" s="31"/>
      <c r="AOJ23" s="31"/>
      <c r="AOK23" s="31"/>
      <c r="AOL23" s="31"/>
      <c r="AOM23" s="31"/>
      <c r="AON23" s="31"/>
      <c r="AOO23" s="31"/>
      <c r="AOP23" s="31"/>
      <c r="AOQ23" s="31"/>
      <c r="AOR23" s="31"/>
      <c r="AOS23" s="31"/>
      <c r="AOT23" s="31"/>
      <c r="AOU23" s="31"/>
      <c r="AOV23" s="31"/>
      <c r="AOW23" s="31"/>
      <c r="AOX23" s="31"/>
      <c r="AOY23" s="31"/>
      <c r="AOZ23" s="31"/>
      <c r="APA23" s="31"/>
      <c r="APB23" s="31"/>
      <c r="APC23" s="31"/>
      <c r="APD23" s="31"/>
      <c r="APE23" s="31"/>
      <c r="APF23" s="31"/>
      <c r="APG23" s="31"/>
      <c r="APH23" s="31"/>
      <c r="API23" s="31"/>
      <c r="APJ23" s="31"/>
      <c r="APK23" s="31"/>
      <c r="APL23" s="31"/>
      <c r="APM23" s="31"/>
      <c r="APN23" s="31"/>
      <c r="APO23" s="31"/>
      <c r="APP23" s="31"/>
      <c r="APQ23" s="31"/>
      <c r="APR23" s="31"/>
      <c r="APS23" s="31"/>
      <c r="APT23" s="31"/>
      <c r="APU23" s="31"/>
      <c r="APV23" s="31"/>
      <c r="APW23" s="31"/>
      <c r="APX23" s="31"/>
      <c r="APY23" s="31"/>
      <c r="APZ23" s="31"/>
      <c r="AQA23" s="31"/>
      <c r="AQB23" s="31"/>
      <c r="AQC23" s="31"/>
      <c r="AQD23" s="31"/>
      <c r="AQE23" s="31"/>
      <c r="AQF23" s="31"/>
      <c r="AQG23" s="31"/>
      <c r="AQH23" s="31"/>
      <c r="AQI23" s="31"/>
      <c r="AQJ23" s="31"/>
      <c r="AQK23" s="31"/>
      <c r="AQL23" s="31"/>
      <c r="AQM23" s="31"/>
      <c r="AQN23" s="31"/>
      <c r="AQO23" s="31"/>
      <c r="AQP23" s="31"/>
      <c r="AQQ23" s="31"/>
      <c r="AQR23" s="31"/>
      <c r="AQS23" s="31"/>
      <c r="AQT23" s="31"/>
      <c r="AQU23" s="31"/>
      <c r="AQV23" s="31"/>
      <c r="AQW23" s="31"/>
      <c r="AQX23" s="31"/>
      <c r="AQY23" s="31"/>
      <c r="AQZ23" s="31"/>
      <c r="ARA23" s="31"/>
      <c r="ARB23" s="31"/>
      <c r="ARC23" s="31"/>
      <c r="ARD23" s="31"/>
      <c r="ARE23" s="31"/>
      <c r="ARF23" s="31"/>
      <c r="ARG23" s="31"/>
      <c r="ARH23" s="31"/>
      <c r="ARI23" s="31"/>
      <c r="ARJ23" s="31"/>
      <c r="ARK23" s="31"/>
      <c r="ARL23" s="31"/>
      <c r="ARM23" s="31"/>
      <c r="ARN23" s="31"/>
      <c r="ARO23" s="31"/>
      <c r="ARP23" s="31"/>
      <c r="ARQ23" s="31"/>
      <c r="ARR23" s="31"/>
      <c r="ARS23" s="31"/>
      <c r="ART23" s="31"/>
      <c r="ARU23" s="31"/>
      <c r="ARV23" s="31"/>
      <c r="ARW23" s="31"/>
      <c r="ARX23" s="31"/>
      <c r="ARY23" s="31"/>
      <c r="ARZ23" s="31"/>
      <c r="ASA23" s="31"/>
      <c r="ASB23" s="31"/>
      <c r="ASC23" s="31"/>
      <c r="ASD23" s="31"/>
      <c r="ASE23" s="31"/>
      <c r="ASF23" s="31"/>
      <c r="ASG23" s="31"/>
      <c r="ASH23" s="31"/>
      <c r="ASI23" s="31"/>
      <c r="ASJ23" s="31"/>
      <c r="ASK23" s="31"/>
      <c r="ASL23" s="31"/>
      <c r="ASM23" s="31"/>
      <c r="ASN23" s="31"/>
      <c r="ASO23" s="31"/>
      <c r="ASP23" s="31"/>
      <c r="ASQ23" s="31"/>
      <c r="ASR23" s="31"/>
      <c r="ASS23" s="31"/>
      <c r="AST23" s="31"/>
      <c r="ASU23" s="31"/>
      <c r="ASV23" s="31"/>
      <c r="ASW23" s="31"/>
      <c r="ASX23" s="31"/>
      <c r="ASY23" s="31"/>
      <c r="ASZ23" s="31"/>
      <c r="ATA23" s="31"/>
      <c r="ATB23" s="31"/>
      <c r="ATC23" s="31"/>
      <c r="ATD23" s="31"/>
      <c r="ATE23" s="31"/>
      <c r="ATF23" s="31"/>
      <c r="ATG23" s="31"/>
      <c r="ATH23" s="31"/>
      <c r="ATI23" s="31"/>
      <c r="ATJ23" s="31"/>
      <c r="ATK23" s="31"/>
      <c r="ATL23" s="31"/>
      <c r="ATM23" s="31"/>
      <c r="ATN23" s="31"/>
      <c r="ATO23" s="31"/>
      <c r="ATP23" s="31"/>
      <c r="ATQ23" s="31"/>
      <c r="ATR23" s="31"/>
      <c r="ATS23" s="31"/>
      <c r="ATT23" s="31"/>
      <c r="ATU23" s="31"/>
      <c r="ATV23" s="31"/>
      <c r="ATW23" s="31"/>
      <c r="ATX23" s="31"/>
      <c r="ATY23" s="31"/>
      <c r="ATZ23" s="31"/>
      <c r="AUA23" s="31"/>
      <c r="AUB23" s="31"/>
      <c r="AUC23" s="31"/>
      <c r="AUD23" s="31"/>
      <c r="AUE23" s="31"/>
      <c r="AUF23" s="31"/>
      <c r="AUG23" s="31"/>
      <c r="AUH23" s="31"/>
      <c r="AUI23" s="31"/>
      <c r="AUJ23" s="31"/>
      <c r="AUK23" s="31"/>
      <c r="AUL23" s="31"/>
      <c r="AUM23" s="31"/>
      <c r="AUN23" s="31"/>
      <c r="AUO23" s="31"/>
      <c r="AUP23" s="31"/>
      <c r="AUQ23" s="31"/>
      <c r="AUR23" s="31"/>
      <c r="AUS23" s="31"/>
      <c r="AUT23" s="31"/>
      <c r="AUU23" s="31"/>
      <c r="AUV23" s="31"/>
      <c r="AUW23" s="31"/>
      <c r="AUX23" s="31"/>
      <c r="AUY23" s="31"/>
      <c r="AUZ23" s="31"/>
      <c r="AVA23" s="31"/>
      <c r="AVB23" s="31"/>
      <c r="AVC23" s="31"/>
      <c r="AVD23" s="31"/>
      <c r="AVE23" s="31"/>
      <c r="AVF23" s="31"/>
      <c r="AVG23" s="31"/>
      <c r="AVH23" s="31"/>
      <c r="AVI23" s="31"/>
      <c r="AVJ23" s="31"/>
      <c r="AVK23" s="31"/>
      <c r="AVL23" s="31"/>
      <c r="AVM23" s="31"/>
      <c r="AVN23" s="31"/>
      <c r="AVO23" s="31"/>
      <c r="AVP23" s="31"/>
      <c r="AVQ23" s="31"/>
      <c r="AVR23" s="31"/>
      <c r="AVS23" s="31"/>
      <c r="AVT23" s="31"/>
      <c r="AVU23" s="31"/>
      <c r="AVV23" s="31"/>
      <c r="AVW23" s="31"/>
      <c r="AVX23" s="31"/>
      <c r="AVY23" s="31"/>
      <c r="AVZ23" s="31"/>
      <c r="AWA23" s="31"/>
      <c r="AWB23" s="31"/>
      <c r="AWC23" s="31"/>
      <c r="AWD23" s="31"/>
      <c r="AWE23" s="31"/>
      <c r="AWF23" s="31"/>
      <c r="AWG23" s="31"/>
      <c r="AWH23" s="31"/>
      <c r="AWI23" s="31"/>
      <c r="AWJ23" s="31"/>
      <c r="AWK23" s="31"/>
      <c r="AWL23" s="31"/>
      <c r="AWM23" s="31"/>
      <c r="AWN23" s="31"/>
      <c r="AWO23" s="31"/>
      <c r="AWP23" s="31"/>
      <c r="AWQ23" s="31"/>
      <c r="AWR23" s="31"/>
      <c r="AWS23" s="31"/>
      <c r="AWT23" s="31"/>
      <c r="AWU23" s="31"/>
      <c r="AWV23" s="31"/>
      <c r="AWW23" s="31"/>
      <c r="AWX23" s="31"/>
      <c r="AWY23" s="31"/>
      <c r="AWZ23" s="31"/>
      <c r="AXA23" s="31"/>
      <c r="AXB23" s="31"/>
      <c r="AXC23" s="31"/>
      <c r="AXD23" s="31"/>
      <c r="AXE23" s="31"/>
      <c r="AXF23" s="31"/>
      <c r="AXG23" s="31"/>
      <c r="AXH23" s="31"/>
      <c r="AXI23" s="31"/>
      <c r="AXJ23" s="31"/>
      <c r="AXK23" s="31"/>
      <c r="AXL23" s="31"/>
      <c r="AXM23" s="31"/>
      <c r="AXN23" s="31"/>
      <c r="AXO23" s="31"/>
      <c r="AXP23" s="31"/>
      <c r="AXQ23" s="31"/>
      <c r="AXR23" s="31"/>
      <c r="AXS23" s="31"/>
      <c r="AXT23" s="31"/>
      <c r="AXU23" s="31"/>
      <c r="AXV23" s="31"/>
      <c r="AXW23" s="31"/>
      <c r="AXX23" s="31"/>
      <c r="AXY23" s="31"/>
      <c r="AXZ23" s="31"/>
      <c r="AYA23" s="31"/>
      <c r="AYB23" s="31"/>
      <c r="AYC23" s="31"/>
      <c r="AYD23" s="31"/>
      <c r="AYE23" s="31"/>
      <c r="AYF23" s="31"/>
      <c r="AYG23" s="31"/>
      <c r="AYH23" s="31"/>
      <c r="AYI23" s="31"/>
      <c r="AYJ23" s="31"/>
      <c r="AYK23" s="31"/>
      <c r="AYL23" s="31"/>
      <c r="AYM23" s="31"/>
      <c r="AYN23" s="31"/>
      <c r="AYO23" s="31"/>
      <c r="AYP23" s="31"/>
      <c r="AYQ23" s="31"/>
      <c r="AYR23" s="31"/>
      <c r="AYS23" s="31"/>
      <c r="AYT23" s="31"/>
      <c r="AYU23" s="31"/>
      <c r="AYV23" s="31"/>
      <c r="AYW23" s="31"/>
      <c r="AYX23" s="31"/>
      <c r="AYY23" s="31"/>
      <c r="AYZ23" s="31"/>
      <c r="AZA23" s="31"/>
      <c r="AZB23" s="31"/>
      <c r="AZC23" s="31"/>
      <c r="AZD23" s="31"/>
      <c r="AZE23" s="31"/>
      <c r="AZF23" s="31"/>
      <c r="AZG23" s="31"/>
      <c r="AZH23" s="31"/>
      <c r="AZI23" s="31"/>
      <c r="AZJ23" s="31"/>
      <c r="AZK23" s="31"/>
      <c r="AZL23" s="31"/>
      <c r="AZM23" s="31"/>
      <c r="AZN23" s="31"/>
      <c r="AZO23" s="31"/>
      <c r="AZP23" s="31"/>
      <c r="AZQ23" s="31"/>
      <c r="AZR23" s="31"/>
      <c r="AZS23" s="31"/>
      <c r="AZT23" s="31"/>
      <c r="AZU23" s="31"/>
      <c r="AZV23" s="31"/>
      <c r="AZW23" s="31"/>
      <c r="AZX23" s="31"/>
      <c r="AZY23" s="31"/>
      <c r="AZZ23" s="31"/>
      <c r="BAA23" s="31"/>
      <c r="BAB23" s="31"/>
      <c r="BAC23" s="31"/>
      <c r="BAD23" s="31"/>
      <c r="BAE23" s="31"/>
      <c r="BAF23" s="31"/>
      <c r="BAG23" s="31"/>
      <c r="BAH23" s="31"/>
      <c r="BAI23" s="31"/>
      <c r="BAJ23" s="31"/>
      <c r="BAK23" s="31"/>
      <c r="BAL23" s="31"/>
      <c r="BAM23" s="31"/>
      <c r="BAN23" s="31"/>
      <c r="BAO23" s="31"/>
      <c r="BAP23" s="31"/>
      <c r="BAQ23" s="31"/>
      <c r="BAR23" s="31"/>
      <c r="BAS23" s="31"/>
      <c r="BAT23" s="31"/>
      <c r="BAU23" s="31"/>
      <c r="BAV23" s="31"/>
      <c r="BAW23" s="31"/>
      <c r="BAX23" s="31"/>
      <c r="BAY23" s="31"/>
      <c r="BAZ23" s="31"/>
      <c r="BBA23" s="31"/>
      <c r="BBB23" s="31"/>
      <c r="BBC23" s="31"/>
      <c r="BBD23" s="31"/>
      <c r="BBE23" s="31"/>
      <c r="BBF23" s="31"/>
      <c r="BBG23" s="31"/>
      <c r="BBH23" s="31"/>
      <c r="BBI23" s="31"/>
      <c r="BBJ23" s="31"/>
      <c r="BBK23" s="31"/>
      <c r="BBL23" s="31"/>
      <c r="BBM23" s="31"/>
      <c r="BBN23" s="31"/>
      <c r="BBO23" s="31"/>
      <c r="BBP23" s="31"/>
      <c r="BBQ23" s="31"/>
      <c r="BBR23" s="31"/>
      <c r="BBS23" s="31"/>
      <c r="BBT23" s="31"/>
      <c r="BBU23" s="31"/>
      <c r="BBV23" s="31"/>
      <c r="BBW23" s="31"/>
      <c r="BBX23" s="31"/>
      <c r="BBY23" s="31"/>
      <c r="BBZ23" s="31"/>
      <c r="BCA23" s="31"/>
      <c r="BCB23" s="31"/>
      <c r="BCC23" s="31"/>
      <c r="BCD23" s="31"/>
      <c r="BCE23" s="31"/>
      <c r="BCF23" s="31"/>
      <c r="BCG23" s="31"/>
      <c r="BCH23" s="31"/>
      <c r="BCI23" s="31"/>
      <c r="BCJ23" s="31"/>
      <c r="BCK23" s="31"/>
      <c r="BCL23" s="31"/>
      <c r="BCM23" s="31"/>
      <c r="BCN23" s="31"/>
      <c r="BCO23" s="31"/>
      <c r="BCP23" s="31"/>
      <c r="BCQ23" s="31"/>
      <c r="BCR23" s="31"/>
      <c r="BCS23" s="31"/>
      <c r="BCT23" s="31"/>
      <c r="BCU23" s="31"/>
      <c r="BCV23" s="31"/>
      <c r="BCW23" s="31"/>
      <c r="BCX23" s="31"/>
      <c r="BCY23" s="31"/>
      <c r="BCZ23" s="31"/>
      <c r="BDA23" s="31"/>
      <c r="BDB23" s="31"/>
      <c r="BDC23" s="31"/>
      <c r="BDD23" s="31"/>
      <c r="BDE23" s="31"/>
      <c r="BDF23" s="31"/>
      <c r="BDG23" s="31"/>
      <c r="BDH23" s="31"/>
      <c r="BDI23" s="31"/>
      <c r="BDJ23" s="31"/>
      <c r="BDK23" s="31"/>
      <c r="BDL23" s="31"/>
      <c r="BDM23" s="31"/>
      <c r="BDN23" s="31"/>
      <c r="BDO23" s="31"/>
      <c r="BDP23" s="31"/>
      <c r="BDQ23" s="31"/>
      <c r="BDR23" s="31"/>
      <c r="BDS23" s="31"/>
      <c r="BDT23" s="31"/>
      <c r="BDU23" s="31"/>
      <c r="BDV23" s="31"/>
      <c r="BDW23" s="31"/>
      <c r="BDX23" s="31"/>
      <c r="BDY23" s="31"/>
      <c r="BDZ23" s="31"/>
      <c r="BEA23" s="31"/>
      <c r="BEB23" s="31"/>
      <c r="BEC23" s="31"/>
      <c r="BED23" s="31"/>
      <c r="BEE23" s="31"/>
      <c r="BEF23" s="31"/>
      <c r="BEG23" s="31"/>
      <c r="BEH23" s="31"/>
      <c r="BEI23" s="31"/>
      <c r="BEJ23" s="31"/>
      <c r="BEK23" s="31"/>
      <c r="BEL23" s="31"/>
      <c r="BEM23" s="31"/>
      <c r="BEN23" s="31"/>
      <c r="BEO23" s="31"/>
      <c r="BEP23" s="31"/>
      <c r="BEQ23" s="31"/>
      <c r="BER23" s="31"/>
      <c r="BES23" s="31"/>
      <c r="BET23" s="31"/>
      <c r="BEU23" s="31"/>
      <c r="BEV23" s="31"/>
      <c r="BEW23" s="31"/>
      <c r="BEX23" s="31"/>
      <c r="BEY23" s="31"/>
      <c r="BEZ23" s="31"/>
      <c r="BFA23" s="31"/>
      <c r="BFB23" s="31"/>
      <c r="BFC23" s="31"/>
      <c r="BFD23" s="31"/>
      <c r="BFE23" s="31"/>
      <c r="BFF23" s="31"/>
      <c r="BFG23" s="31"/>
      <c r="BFH23" s="31"/>
      <c r="BFI23" s="31"/>
      <c r="BFJ23" s="31"/>
      <c r="BFK23" s="31"/>
      <c r="BFL23" s="31"/>
      <c r="BFM23" s="31"/>
      <c r="BFN23" s="31"/>
      <c r="BFO23" s="31"/>
      <c r="BFP23" s="31"/>
      <c r="BFQ23" s="31"/>
      <c r="BFR23" s="31"/>
      <c r="BFS23" s="31"/>
      <c r="BFT23" s="31"/>
      <c r="BFU23" s="31"/>
      <c r="BFV23" s="31"/>
      <c r="BFW23" s="31"/>
      <c r="BFX23" s="31"/>
      <c r="BFY23" s="31"/>
      <c r="BFZ23" s="31"/>
      <c r="BGA23" s="31"/>
      <c r="BGB23" s="31"/>
      <c r="BGC23" s="31"/>
      <c r="BGD23" s="31"/>
      <c r="BGE23" s="31"/>
      <c r="BGF23" s="31"/>
      <c r="BGG23" s="31"/>
      <c r="BGH23" s="31"/>
      <c r="BGI23" s="31"/>
      <c r="BGJ23" s="31"/>
      <c r="BGK23" s="31"/>
      <c r="BGL23" s="31"/>
      <c r="BGM23" s="31"/>
      <c r="BGN23" s="31"/>
      <c r="BGO23" s="31"/>
      <c r="BGP23" s="31"/>
      <c r="BGQ23" s="31"/>
      <c r="BGR23" s="31"/>
      <c r="BGS23" s="31"/>
      <c r="BGT23" s="31"/>
      <c r="BGU23" s="31"/>
      <c r="BGV23" s="31"/>
      <c r="BGW23" s="31"/>
      <c r="BGX23" s="31"/>
      <c r="BGY23" s="31"/>
      <c r="BGZ23" s="31"/>
      <c r="BHA23" s="31"/>
      <c r="BHB23" s="31"/>
      <c r="BHC23" s="31"/>
      <c r="BHD23" s="31"/>
      <c r="BHE23" s="31"/>
      <c r="BHF23" s="31"/>
      <c r="BHG23" s="31"/>
      <c r="BHH23" s="31"/>
      <c r="BHI23" s="31"/>
      <c r="BHJ23" s="31"/>
      <c r="BHK23" s="31"/>
      <c r="BHL23" s="31"/>
      <c r="BHM23" s="31"/>
      <c r="BHN23" s="31"/>
      <c r="BHO23" s="31"/>
      <c r="BHP23" s="31"/>
      <c r="BHQ23" s="31"/>
      <c r="BHR23" s="31"/>
      <c r="BHS23" s="31"/>
      <c r="BHT23" s="31"/>
      <c r="BHU23" s="31"/>
      <c r="BHV23" s="31"/>
      <c r="BHW23" s="31"/>
      <c r="BHX23" s="31"/>
      <c r="BHY23" s="31"/>
      <c r="BHZ23" s="31"/>
      <c r="BIA23" s="31"/>
      <c r="BIB23" s="31"/>
      <c r="BIC23" s="31"/>
      <c r="BID23" s="31"/>
      <c r="BIE23" s="31"/>
      <c r="BIF23" s="31"/>
      <c r="BIG23" s="31"/>
      <c r="BIH23" s="31"/>
      <c r="BII23" s="31"/>
      <c r="BIJ23" s="31"/>
      <c r="BIK23" s="31"/>
      <c r="BIL23" s="31"/>
      <c r="BIM23" s="31"/>
      <c r="BIN23" s="31"/>
      <c r="BIO23" s="31"/>
      <c r="BIP23" s="31"/>
      <c r="BIQ23" s="31"/>
      <c r="BIR23" s="31"/>
      <c r="BIS23" s="31"/>
      <c r="BIT23" s="31"/>
      <c r="BIU23" s="31"/>
      <c r="BIV23" s="31"/>
      <c r="BIW23" s="31"/>
      <c r="BIX23" s="31"/>
      <c r="BIY23" s="31"/>
      <c r="BIZ23" s="31"/>
      <c r="BJA23" s="31"/>
      <c r="BJB23" s="31"/>
      <c r="BJC23" s="31"/>
      <c r="BJD23" s="31"/>
      <c r="BJE23" s="31"/>
      <c r="BJF23" s="31"/>
      <c r="BJG23" s="31"/>
      <c r="BJH23" s="31"/>
      <c r="BJI23" s="31"/>
      <c r="BJJ23" s="31"/>
      <c r="BJK23" s="31"/>
      <c r="BJL23" s="31"/>
      <c r="BJM23" s="31"/>
      <c r="BJN23" s="31"/>
      <c r="BJO23" s="31"/>
      <c r="BJP23" s="31"/>
      <c r="BJQ23" s="31"/>
      <c r="BJR23" s="31"/>
      <c r="BJS23" s="31"/>
      <c r="BJT23" s="31"/>
      <c r="BJU23" s="31"/>
      <c r="BJV23" s="31"/>
      <c r="BJW23" s="31"/>
      <c r="BJX23" s="31"/>
      <c r="BJY23" s="31"/>
      <c r="BJZ23" s="31"/>
      <c r="BKA23" s="31"/>
      <c r="BKB23" s="31"/>
      <c r="BKC23" s="31"/>
      <c r="BKD23" s="31"/>
      <c r="BKE23" s="31"/>
      <c r="BKF23" s="31"/>
      <c r="BKG23" s="31"/>
      <c r="BKH23" s="31"/>
      <c r="BKI23" s="31"/>
      <c r="BKJ23" s="31"/>
      <c r="BKK23" s="31"/>
      <c r="BKL23" s="31"/>
      <c r="BKM23" s="31"/>
      <c r="BKN23" s="31"/>
      <c r="BKO23" s="31"/>
      <c r="BKP23" s="31"/>
      <c r="BKQ23" s="31"/>
      <c r="BKR23" s="31"/>
      <c r="BKS23" s="31"/>
      <c r="BKT23" s="31"/>
      <c r="BKU23" s="31"/>
      <c r="BKV23" s="31"/>
      <c r="BKW23" s="31"/>
      <c r="BKX23" s="31"/>
      <c r="BKY23" s="31"/>
      <c r="BKZ23" s="31"/>
      <c r="BLA23" s="31"/>
      <c r="BLB23" s="31"/>
      <c r="BLC23" s="31"/>
      <c r="BLD23" s="31"/>
      <c r="BLE23" s="31"/>
      <c r="BLF23" s="31"/>
      <c r="BLG23" s="31"/>
      <c r="BLH23" s="31"/>
      <c r="BLI23" s="31"/>
      <c r="BLJ23" s="31"/>
      <c r="BLK23" s="31"/>
      <c r="BLL23" s="31"/>
      <c r="BLM23" s="31"/>
      <c r="BLN23" s="31"/>
      <c r="BLO23" s="31"/>
      <c r="BLP23" s="31"/>
      <c r="BLQ23" s="31"/>
      <c r="BLR23" s="31"/>
      <c r="BLS23" s="31"/>
      <c r="BLT23" s="31"/>
      <c r="BLU23" s="31"/>
      <c r="BLV23" s="31"/>
      <c r="BLW23" s="31"/>
      <c r="BLX23" s="31"/>
      <c r="BLY23" s="31"/>
      <c r="BLZ23" s="31"/>
      <c r="BMA23" s="31"/>
      <c r="BMB23" s="31"/>
      <c r="BMC23" s="31"/>
      <c r="BMD23" s="31"/>
      <c r="BME23" s="31"/>
      <c r="BMF23" s="31"/>
      <c r="BMG23" s="31"/>
      <c r="BMH23" s="31"/>
      <c r="BMI23" s="31"/>
      <c r="BMJ23" s="31"/>
      <c r="BMK23" s="31"/>
      <c r="BML23" s="31"/>
      <c r="BMM23" s="31"/>
      <c r="BMN23" s="31"/>
      <c r="BMO23" s="31"/>
      <c r="BMP23" s="31"/>
      <c r="BMQ23" s="31"/>
      <c r="BMR23" s="31"/>
      <c r="BMS23" s="31"/>
      <c r="BMT23" s="31"/>
      <c r="BMU23" s="31"/>
      <c r="BMV23" s="31"/>
      <c r="BMW23" s="31"/>
      <c r="BMX23" s="31"/>
      <c r="BMY23" s="31"/>
      <c r="BMZ23" s="31"/>
      <c r="BNA23" s="31"/>
      <c r="BNB23" s="31"/>
      <c r="BNC23" s="31"/>
      <c r="BND23" s="31"/>
      <c r="BNE23" s="31"/>
      <c r="BNF23" s="31"/>
      <c r="BNG23" s="31"/>
      <c r="BNH23" s="31"/>
      <c r="BNI23" s="31"/>
      <c r="BNJ23" s="31"/>
      <c r="BNK23" s="31"/>
      <c r="BNL23" s="31"/>
      <c r="BNM23" s="31"/>
      <c r="BNN23" s="31"/>
      <c r="BNO23" s="31"/>
      <c r="BNP23" s="31"/>
      <c r="BNQ23" s="31"/>
      <c r="BNR23" s="31"/>
      <c r="BNS23" s="31"/>
      <c r="BNT23" s="31"/>
      <c r="BNU23" s="31"/>
      <c r="BNV23" s="31"/>
      <c r="BNW23" s="31"/>
      <c r="BNX23" s="31"/>
      <c r="BNY23" s="31"/>
      <c r="BNZ23" s="31"/>
      <c r="BOA23" s="31"/>
      <c r="BOB23" s="31"/>
      <c r="BOC23" s="31"/>
      <c r="BOD23" s="31"/>
      <c r="BOE23" s="31"/>
      <c r="BOF23" s="31"/>
      <c r="BOG23" s="31"/>
      <c r="BOH23" s="31"/>
      <c r="BOI23" s="31"/>
      <c r="BOJ23" s="31"/>
      <c r="BOK23" s="31"/>
      <c r="BOL23" s="31"/>
      <c r="BOM23" s="31"/>
      <c r="BON23" s="31"/>
      <c r="BOO23" s="31"/>
      <c r="BOP23" s="31"/>
      <c r="BOQ23" s="31"/>
      <c r="BOR23" s="31"/>
      <c r="BOS23" s="31"/>
      <c r="BOT23" s="31"/>
      <c r="BOU23" s="31"/>
      <c r="BOV23" s="31"/>
      <c r="BOW23" s="31"/>
      <c r="BOX23" s="31"/>
      <c r="BOY23" s="31"/>
      <c r="BOZ23" s="31"/>
      <c r="BPA23" s="31"/>
      <c r="BPB23" s="31"/>
      <c r="BPC23" s="31"/>
      <c r="BPD23" s="31"/>
      <c r="BPE23" s="31"/>
      <c r="BPF23" s="31"/>
      <c r="BPG23" s="31"/>
      <c r="BPH23" s="31"/>
      <c r="BPI23" s="31"/>
      <c r="BPJ23" s="31"/>
      <c r="BPK23" s="31"/>
      <c r="BPL23" s="31"/>
      <c r="BPM23" s="31"/>
      <c r="BPN23" s="31"/>
      <c r="BPO23" s="31"/>
      <c r="BPP23" s="31"/>
      <c r="BPQ23" s="31"/>
      <c r="BPR23" s="31"/>
      <c r="BPS23" s="31"/>
      <c r="BPT23" s="31"/>
      <c r="BPU23" s="31"/>
      <c r="BPV23" s="31"/>
      <c r="BPW23" s="31"/>
      <c r="BPX23" s="31"/>
      <c r="BPY23" s="31"/>
      <c r="BPZ23" s="31"/>
      <c r="BQA23" s="31"/>
      <c r="BQB23" s="31"/>
      <c r="BQC23" s="31"/>
      <c r="BQD23" s="31"/>
      <c r="BQE23" s="31"/>
      <c r="BQF23" s="31"/>
      <c r="BQG23" s="31"/>
      <c r="BQH23" s="31"/>
      <c r="BQI23" s="31"/>
      <c r="BQJ23" s="31"/>
      <c r="BQK23" s="31"/>
      <c r="BQL23" s="31"/>
      <c r="BQM23" s="31"/>
      <c r="BQN23" s="31"/>
      <c r="BQO23" s="31"/>
      <c r="BQP23" s="31"/>
      <c r="BQQ23" s="31"/>
      <c r="BQR23" s="31"/>
      <c r="BQS23" s="31"/>
      <c r="BQT23" s="31"/>
      <c r="BQU23" s="31"/>
      <c r="BQV23" s="31"/>
      <c r="BQW23" s="31"/>
      <c r="BQX23" s="31"/>
      <c r="BQY23" s="31"/>
      <c r="BQZ23" s="31"/>
      <c r="BRA23" s="31"/>
      <c r="BRB23" s="31"/>
      <c r="BRC23" s="31"/>
      <c r="BRD23" s="31"/>
      <c r="BRE23" s="31"/>
      <c r="BRF23" s="31"/>
      <c r="BRG23" s="31"/>
      <c r="BRH23" s="31"/>
      <c r="BRI23" s="31"/>
      <c r="BRJ23" s="31"/>
      <c r="BRK23" s="31"/>
      <c r="BRL23" s="31"/>
      <c r="BRM23" s="31"/>
      <c r="BRN23" s="31"/>
      <c r="BRO23" s="31"/>
      <c r="BRP23" s="31"/>
      <c r="BRQ23" s="31"/>
      <c r="BRR23" s="31"/>
      <c r="BRS23" s="31"/>
      <c r="BRT23" s="31"/>
      <c r="BRU23" s="31"/>
      <c r="BRV23" s="31"/>
      <c r="BRW23" s="31"/>
      <c r="BRX23" s="31"/>
      <c r="BRY23" s="31"/>
      <c r="BRZ23" s="31"/>
      <c r="BSA23" s="31"/>
      <c r="BSB23" s="31"/>
      <c r="BSC23" s="31"/>
      <c r="BSD23" s="31"/>
      <c r="BSE23" s="31"/>
      <c r="BSF23" s="31"/>
      <c r="BSG23" s="31"/>
      <c r="BSH23" s="31"/>
      <c r="BSI23" s="31"/>
      <c r="BSJ23" s="31"/>
      <c r="BSK23" s="31"/>
      <c r="BSL23" s="31"/>
      <c r="BSM23" s="31"/>
      <c r="BSN23" s="31"/>
      <c r="BSO23" s="31"/>
      <c r="BSP23" s="31"/>
      <c r="BSQ23" s="31"/>
      <c r="BSR23" s="31"/>
      <c r="BSS23" s="31"/>
      <c r="BST23" s="31"/>
      <c r="BSU23" s="31"/>
      <c r="BSV23" s="31"/>
      <c r="BSW23" s="31"/>
      <c r="BSX23" s="31"/>
      <c r="BSY23" s="31"/>
      <c r="BSZ23" s="31"/>
      <c r="BTA23" s="31"/>
      <c r="BTB23" s="31"/>
      <c r="BTC23" s="31"/>
      <c r="BTD23" s="31"/>
      <c r="BTE23" s="31"/>
      <c r="BTF23" s="31"/>
      <c r="BTG23" s="31"/>
      <c r="BTH23" s="31"/>
      <c r="BTI23" s="31"/>
      <c r="BTJ23" s="31"/>
      <c r="BTK23" s="31"/>
      <c r="BTL23" s="31"/>
      <c r="BTM23" s="31"/>
      <c r="BTN23" s="31"/>
      <c r="BTO23" s="31"/>
      <c r="BTP23" s="31"/>
      <c r="BTQ23" s="31"/>
      <c r="BTR23" s="31"/>
      <c r="BTS23" s="31"/>
      <c r="BTT23" s="31"/>
      <c r="BTU23" s="31"/>
      <c r="BTV23" s="31"/>
      <c r="BTW23" s="31"/>
      <c r="BTX23" s="31"/>
      <c r="BTY23" s="31"/>
      <c r="BTZ23" s="31"/>
      <c r="BUA23" s="31"/>
      <c r="BUB23" s="31"/>
      <c r="BUC23" s="31"/>
      <c r="BUD23" s="31"/>
      <c r="BUE23" s="31"/>
      <c r="BUF23" s="31"/>
      <c r="BUG23" s="31"/>
      <c r="BUH23" s="31"/>
      <c r="BUI23" s="31"/>
      <c r="BUJ23" s="31"/>
      <c r="BUK23" s="31"/>
      <c r="BUL23" s="31"/>
      <c r="BUM23" s="31"/>
      <c r="BUN23" s="31"/>
      <c r="BUO23" s="31"/>
      <c r="BUP23" s="31"/>
      <c r="BUQ23" s="31"/>
      <c r="BUR23" s="31"/>
      <c r="BUS23" s="31"/>
      <c r="BUT23" s="31"/>
      <c r="BUU23" s="31"/>
      <c r="BUV23" s="31"/>
      <c r="BUW23" s="31"/>
      <c r="BUX23" s="31"/>
      <c r="BUY23" s="31"/>
      <c r="BUZ23" s="31"/>
      <c r="BVA23" s="31"/>
      <c r="BVB23" s="31"/>
      <c r="BVC23" s="31"/>
      <c r="BVD23" s="31"/>
      <c r="BVE23" s="31"/>
      <c r="BVF23" s="31"/>
      <c r="BVG23" s="31"/>
      <c r="BVH23" s="31"/>
      <c r="BVI23" s="31"/>
      <c r="BVJ23" s="31"/>
      <c r="BVK23" s="31"/>
      <c r="BVL23" s="31"/>
      <c r="BVM23" s="31"/>
      <c r="BVN23" s="31"/>
      <c r="BVO23" s="31"/>
      <c r="BVP23" s="31"/>
      <c r="BVQ23" s="31"/>
      <c r="BVR23" s="31"/>
      <c r="BVS23" s="31"/>
      <c r="BVT23" s="31"/>
      <c r="BVU23" s="31"/>
      <c r="BVV23" s="31"/>
      <c r="BVW23" s="31"/>
      <c r="BVX23" s="31"/>
      <c r="BVY23" s="31"/>
      <c r="BVZ23" s="31"/>
      <c r="BWA23" s="31"/>
      <c r="BWB23" s="31"/>
      <c r="BWC23" s="31"/>
      <c r="BWD23" s="31"/>
      <c r="BWE23" s="31"/>
      <c r="BWF23" s="31"/>
      <c r="BWG23" s="31"/>
      <c r="BWH23" s="31"/>
      <c r="BWI23" s="31"/>
      <c r="BWJ23" s="31"/>
      <c r="BWK23" s="31"/>
      <c r="BWL23" s="31"/>
      <c r="BWM23" s="31"/>
      <c r="BWN23" s="31"/>
      <c r="BWO23" s="31"/>
      <c r="BWP23" s="31"/>
      <c r="BWQ23" s="31"/>
      <c r="BWR23" s="31"/>
      <c r="BWS23" s="31"/>
      <c r="BWT23" s="31"/>
      <c r="BWU23" s="31"/>
      <c r="BWV23" s="31"/>
      <c r="BWW23" s="31"/>
      <c r="BWX23" s="31"/>
      <c r="BWY23" s="31"/>
      <c r="BWZ23" s="31"/>
      <c r="BXA23" s="31"/>
      <c r="BXB23" s="31"/>
      <c r="BXC23" s="31"/>
      <c r="BXD23" s="31"/>
      <c r="BXE23" s="31"/>
      <c r="BXF23" s="31"/>
      <c r="BXG23" s="31"/>
      <c r="BXH23" s="31"/>
      <c r="BXI23" s="31"/>
      <c r="BXJ23" s="31"/>
      <c r="BXK23" s="31"/>
      <c r="BXL23" s="31"/>
      <c r="BXM23" s="31"/>
      <c r="BXN23" s="31"/>
      <c r="BXO23" s="31"/>
      <c r="BXP23" s="31"/>
      <c r="BXQ23" s="31"/>
      <c r="BXR23" s="31"/>
      <c r="BXS23" s="31"/>
      <c r="BXT23" s="31"/>
      <c r="BXU23" s="31"/>
      <c r="BXV23" s="31"/>
      <c r="BXW23" s="31"/>
      <c r="BXX23" s="31"/>
      <c r="BXY23" s="31"/>
      <c r="BXZ23" s="31"/>
      <c r="BYA23" s="31"/>
      <c r="BYB23" s="31"/>
      <c r="BYC23" s="31"/>
      <c r="BYD23" s="31"/>
      <c r="BYE23" s="31"/>
      <c r="BYF23" s="31"/>
      <c r="BYG23" s="31"/>
      <c r="BYH23" s="31"/>
      <c r="BYI23" s="31"/>
      <c r="BYJ23" s="31"/>
      <c r="BYK23" s="31"/>
      <c r="BYL23" s="31"/>
      <c r="BYM23" s="31"/>
      <c r="BYN23" s="31"/>
      <c r="BYO23" s="31"/>
      <c r="BYP23" s="31"/>
      <c r="BYQ23" s="31"/>
      <c r="BYR23" s="31"/>
      <c r="BYS23" s="31"/>
      <c r="BYT23" s="31"/>
      <c r="BYU23" s="31"/>
      <c r="BYV23" s="31"/>
      <c r="BYW23" s="31"/>
      <c r="BYX23" s="31"/>
      <c r="BYY23" s="31"/>
      <c r="BYZ23" s="31"/>
      <c r="BZA23" s="31"/>
      <c r="BZB23" s="31"/>
      <c r="BZC23" s="31"/>
      <c r="BZD23" s="31"/>
      <c r="BZE23" s="31"/>
      <c r="BZF23" s="31"/>
      <c r="BZG23" s="31"/>
      <c r="BZH23" s="31"/>
      <c r="BZI23" s="31"/>
      <c r="BZJ23" s="31"/>
      <c r="BZK23" s="31"/>
      <c r="BZL23" s="31"/>
      <c r="BZM23" s="31"/>
      <c r="BZN23" s="31"/>
      <c r="BZO23" s="31"/>
      <c r="BZP23" s="31"/>
      <c r="BZQ23" s="31"/>
      <c r="BZR23" s="31"/>
      <c r="BZS23" s="31"/>
      <c r="BZT23" s="31"/>
      <c r="BZU23" s="31"/>
      <c r="BZV23" s="31"/>
      <c r="BZW23" s="31"/>
      <c r="BZX23" s="31"/>
      <c r="BZY23" s="31"/>
      <c r="BZZ23" s="31"/>
      <c r="CAA23" s="31"/>
      <c r="CAB23" s="31"/>
      <c r="CAC23" s="31"/>
      <c r="CAD23" s="31"/>
      <c r="CAE23" s="31"/>
      <c r="CAF23" s="31"/>
      <c r="CAG23" s="31"/>
      <c r="CAH23" s="31"/>
      <c r="CAI23" s="31"/>
      <c r="CAJ23" s="31"/>
      <c r="CAK23" s="31"/>
      <c r="CAL23" s="31"/>
      <c r="CAM23" s="31"/>
      <c r="CAN23" s="31"/>
      <c r="CAO23" s="31"/>
      <c r="CAP23" s="31"/>
      <c r="CAQ23" s="31"/>
      <c r="CAR23" s="31"/>
      <c r="CAS23" s="31"/>
      <c r="CAT23" s="31"/>
      <c r="CAU23" s="31"/>
      <c r="CAV23" s="31"/>
      <c r="CAW23" s="31"/>
      <c r="CAX23" s="31"/>
      <c r="CAY23" s="31"/>
      <c r="CAZ23" s="31"/>
      <c r="CBA23" s="31"/>
      <c r="CBB23" s="31"/>
      <c r="CBC23" s="31"/>
      <c r="CBD23" s="31"/>
      <c r="CBE23" s="31"/>
      <c r="CBF23" s="31"/>
      <c r="CBG23" s="31"/>
      <c r="CBH23" s="31"/>
      <c r="CBI23" s="31"/>
      <c r="CBJ23" s="31"/>
      <c r="CBK23" s="31"/>
      <c r="CBL23" s="31"/>
      <c r="CBM23" s="31"/>
      <c r="CBN23" s="31"/>
      <c r="CBO23" s="31"/>
      <c r="CBP23" s="31"/>
      <c r="CBQ23" s="31"/>
      <c r="CBR23" s="31"/>
      <c r="CBS23" s="31"/>
      <c r="CBT23" s="31"/>
      <c r="CBU23" s="31"/>
      <c r="CBV23" s="31"/>
      <c r="CBW23" s="31"/>
      <c r="CBX23" s="31"/>
      <c r="CBY23" s="31"/>
      <c r="CBZ23" s="31"/>
      <c r="CCA23" s="31"/>
      <c r="CCB23" s="31"/>
      <c r="CCC23" s="31"/>
      <c r="CCD23" s="31"/>
      <c r="CCE23" s="31"/>
      <c r="CCF23" s="31"/>
      <c r="CCG23" s="31"/>
      <c r="CCH23" s="31"/>
      <c r="CCI23" s="31"/>
      <c r="CCJ23" s="31"/>
      <c r="CCK23" s="31"/>
      <c r="CCL23" s="31"/>
      <c r="CCM23" s="31"/>
      <c r="CCN23" s="31"/>
      <c r="CCO23" s="31"/>
      <c r="CCP23" s="31"/>
      <c r="CCQ23" s="31"/>
      <c r="CCR23" s="31"/>
      <c r="CCS23" s="31"/>
      <c r="CCT23" s="31"/>
      <c r="CCU23" s="31"/>
      <c r="CCV23" s="31"/>
      <c r="CCW23" s="31"/>
      <c r="CCX23" s="31"/>
      <c r="CCY23" s="31"/>
      <c r="CCZ23" s="31"/>
      <c r="CDA23" s="31"/>
      <c r="CDB23" s="31"/>
      <c r="CDC23" s="31"/>
      <c r="CDD23" s="31"/>
      <c r="CDE23" s="31"/>
      <c r="CDF23" s="31"/>
      <c r="CDG23" s="31"/>
      <c r="CDH23" s="31"/>
      <c r="CDI23" s="31"/>
      <c r="CDJ23" s="31"/>
      <c r="CDK23" s="31"/>
      <c r="CDL23" s="31"/>
      <c r="CDM23" s="31"/>
      <c r="CDN23" s="31"/>
      <c r="CDO23" s="31"/>
      <c r="CDP23" s="31"/>
      <c r="CDQ23" s="31"/>
      <c r="CDR23" s="31"/>
      <c r="CDS23" s="31"/>
      <c r="CDT23" s="31"/>
      <c r="CDU23" s="31"/>
      <c r="CDV23" s="31"/>
      <c r="CDW23" s="31"/>
      <c r="CDX23" s="31"/>
      <c r="CDY23" s="31"/>
      <c r="CDZ23" s="31"/>
      <c r="CEA23" s="31"/>
      <c r="CEB23" s="31"/>
      <c r="CEC23" s="31"/>
      <c r="CED23" s="31"/>
      <c r="CEE23" s="31"/>
      <c r="CEF23" s="31"/>
      <c r="CEG23" s="31"/>
      <c r="CEH23" s="31"/>
      <c r="CEI23" s="31"/>
      <c r="CEJ23" s="31"/>
      <c r="CEK23" s="31"/>
      <c r="CEL23" s="31"/>
      <c r="CEM23" s="31"/>
      <c r="CEN23" s="31"/>
      <c r="CEO23" s="31"/>
      <c r="CEP23" s="31"/>
      <c r="CEQ23" s="31"/>
      <c r="CER23" s="31"/>
      <c r="CES23" s="31"/>
      <c r="CET23" s="31"/>
      <c r="CEU23" s="31"/>
      <c r="CEV23" s="31"/>
      <c r="CEW23" s="31"/>
      <c r="CEX23" s="31"/>
      <c r="CEY23" s="31"/>
      <c r="CEZ23" s="31"/>
      <c r="CFA23" s="31"/>
      <c r="CFB23" s="31"/>
      <c r="CFC23" s="31"/>
      <c r="CFD23" s="31"/>
      <c r="CFE23" s="31"/>
      <c r="CFF23" s="31"/>
      <c r="CFG23" s="31"/>
      <c r="CFH23" s="31"/>
      <c r="CFI23" s="31"/>
      <c r="CFJ23" s="31"/>
      <c r="CFK23" s="31"/>
      <c r="CFL23" s="31"/>
      <c r="CFM23" s="31"/>
      <c r="CFN23" s="31"/>
      <c r="CFO23" s="31"/>
      <c r="CFP23" s="31"/>
      <c r="CFQ23" s="31"/>
      <c r="CFR23" s="31"/>
      <c r="CFS23" s="31"/>
      <c r="CFT23" s="31"/>
      <c r="CFU23" s="31"/>
      <c r="CFV23" s="31"/>
      <c r="CFW23" s="31"/>
      <c r="CFX23" s="31"/>
      <c r="CFY23" s="31"/>
      <c r="CFZ23" s="31"/>
      <c r="CGA23" s="31"/>
      <c r="CGB23" s="31"/>
      <c r="CGC23" s="31"/>
      <c r="CGD23" s="31"/>
      <c r="CGE23" s="31"/>
      <c r="CGF23" s="31"/>
      <c r="CGG23" s="31"/>
      <c r="CGH23" s="31"/>
      <c r="CGI23" s="31"/>
      <c r="CGJ23" s="31"/>
      <c r="CGK23" s="31"/>
      <c r="CGL23" s="31"/>
      <c r="CGM23" s="31"/>
      <c r="CGN23" s="31"/>
      <c r="CGO23" s="31"/>
      <c r="CGP23" s="31"/>
      <c r="CGQ23" s="31"/>
      <c r="CGR23" s="31"/>
      <c r="CGS23" s="31"/>
      <c r="CGT23" s="31"/>
      <c r="CGU23" s="31"/>
      <c r="CGV23" s="31"/>
      <c r="CGW23" s="31"/>
      <c r="CGX23" s="31"/>
      <c r="CGY23" s="31"/>
      <c r="CGZ23" s="31"/>
      <c r="CHA23" s="31"/>
      <c r="CHB23" s="31"/>
      <c r="CHC23" s="31"/>
      <c r="CHD23" s="31"/>
      <c r="CHE23" s="31"/>
      <c r="CHF23" s="31"/>
      <c r="CHG23" s="31"/>
      <c r="CHH23" s="31"/>
      <c r="CHI23" s="31"/>
      <c r="CHJ23" s="31"/>
      <c r="CHK23" s="31"/>
      <c r="CHL23" s="31"/>
      <c r="CHM23" s="31"/>
      <c r="CHN23" s="31"/>
      <c r="CHO23" s="31"/>
      <c r="CHP23" s="31"/>
      <c r="CHQ23" s="31"/>
      <c r="CHR23" s="31"/>
      <c r="CHS23" s="31"/>
      <c r="CHT23" s="31"/>
      <c r="CHU23" s="31"/>
      <c r="CHV23" s="31"/>
      <c r="CHW23" s="31"/>
      <c r="CHX23" s="31"/>
      <c r="CHY23" s="31"/>
      <c r="CHZ23" s="31"/>
      <c r="CIA23" s="31"/>
      <c r="CIB23" s="31"/>
      <c r="CIC23" s="31"/>
      <c r="CID23" s="31"/>
      <c r="CIE23" s="31"/>
      <c r="CIF23" s="31"/>
      <c r="CIG23" s="31"/>
      <c r="CIH23" s="31"/>
      <c r="CII23" s="31"/>
      <c r="CIJ23" s="31"/>
      <c r="CIK23" s="31"/>
      <c r="CIL23" s="31"/>
      <c r="CIM23" s="31"/>
      <c r="CIN23" s="31"/>
      <c r="CIO23" s="31"/>
      <c r="CIP23" s="31"/>
      <c r="CIQ23" s="31"/>
      <c r="CIR23" s="31"/>
      <c r="CIS23" s="31"/>
      <c r="CIT23" s="31"/>
      <c r="CIU23" s="31"/>
      <c r="CIV23" s="31"/>
      <c r="CIW23" s="31"/>
      <c r="CIX23" s="31"/>
      <c r="CIY23" s="31"/>
      <c r="CIZ23" s="31"/>
      <c r="CJA23" s="31"/>
      <c r="CJB23" s="31"/>
      <c r="CJC23" s="31"/>
      <c r="CJD23" s="31"/>
      <c r="CJE23" s="31"/>
      <c r="CJF23" s="31"/>
      <c r="CJG23" s="31"/>
      <c r="CJH23" s="31"/>
      <c r="CJI23" s="31"/>
      <c r="CJJ23" s="31"/>
      <c r="CJK23" s="31"/>
      <c r="CJL23" s="31"/>
      <c r="CJM23" s="31"/>
      <c r="CJN23" s="31"/>
      <c r="CJO23" s="31"/>
      <c r="CJP23" s="31"/>
      <c r="CJQ23" s="31"/>
      <c r="CJR23" s="31"/>
      <c r="CJS23" s="31"/>
      <c r="CJT23" s="31"/>
      <c r="CJU23" s="31"/>
      <c r="CJV23" s="31"/>
      <c r="CJW23" s="31"/>
      <c r="CJX23" s="31"/>
      <c r="CJY23" s="31"/>
      <c r="CJZ23" s="31"/>
      <c r="CKA23" s="31"/>
      <c r="CKB23" s="31"/>
      <c r="CKC23" s="31"/>
      <c r="CKD23" s="31"/>
      <c r="CKE23" s="31"/>
      <c r="CKF23" s="31"/>
      <c r="CKG23" s="31"/>
      <c r="CKH23" s="31"/>
      <c r="CKI23" s="31"/>
      <c r="CKJ23" s="31"/>
      <c r="CKK23" s="31"/>
      <c r="CKL23" s="31"/>
      <c r="CKM23" s="31"/>
      <c r="CKN23" s="31"/>
      <c r="CKO23" s="31"/>
      <c r="CKP23" s="31"/>
      <c r="CKQ23" s="31"/>
      <c r="CKR23" s="31"/>
      <c r="CKS23" s="31"/>
      <c r="CKT23" s="31"/>
      <c r="CKU23" s="31"/>
      <c r="CKV23" s="31"/>
      <c r="CKW23" s="31"/>
      <c r="CKX23" s="31"/>
      <c r="CKY23" s="31"/>
      <c r="CKZ23" s="31"/>
      <c r="CLA23" s="31"/>
      <c r="CLB23" s="31"/>
      <c r="CLC23" s="31"/>
      <c r="CLD23" s="31"/>
      <c r="CLE23" s="31"/>
      <c r="CLF23" s="31"/>
      <c r="CLG23" s="31"/>
      <c r="CLH23" s="31"/>
      <c r="CLI23" s="31"/>
      <c r="CLJ23" s="31"/>
      <c r="CLK23" s="31"/>
      <c r="CLL23" s="31"/>
      <c r="CLM23" s="31"/>
      <c r="CLN23" s="31"/>
      <c r="CLO23" s="31"/>
      <c r="CLP23" s="31"/>
      <c r="CLQ23" s="31"/>
      <c r="CLR23" s="31"/>
      <c r="CLS23" s="31"/>
      <c r="CLT23" s="31"/>
      <c r="CLU23" s="31"/>
      <c r="CLV23" s="31"/>
      <c r="CLW23" s="31"/>
      <c r="CLX23" s="31"/>
      <c r="CLY23" s="31"/>
      <c r="CLZ23" s="31"/>
      <c r="CMA23" s="31"/>
      <c r="CMB23" s="31"/>
      <c r="CMC23" s="31"/>
      <c r="CMD23" s="31"/>
      <c r="CME23" s="31"/>
      <c r="CMF23" s="31"/>
      <c r="CMG23" s="31"/>
      <c r="CMH23" s="31"/>
      <c r="CMI23" s="31"/>
      <c r="CMJ23" s="31"/>
      <c r="CMK23" s="31"/>
      <c r="CML23" s="31"/>
      <c r="CMM23" s="31"/>
      <c r="CMN23" s="31"/>
      <c r="CMO23" s="31"/>
      <c r="CMP23" s="31"/>
      <c r="CMQ23" s="31"/>
      <c r="CMR23" s="31"/>
      <c r="CMS23" s="31"/>
      <c r="CMT23" s="31"/>
      <c r="CMU23" s="31"/>
      <c r="CMV23" s="31"/>
      <c r="CMW23" s="31"/>
      <c r="CMX23" s="31"/>
      <c r="CMY23" s="31"/>
      <c r="CMZ23" s="31"/>
      <c r="CNA23" s="31"/>
      <c r="CNB23" s="31"/>
      <c r="CNC23" s="31"/>
      <c r="CND23" s="31"/>
      <c r="CNE23" s="31"/>
      <c r="CNF23" s="31"/>
      <c r="CNG23" s="31"/>
      <c r="CNH23" s="31"/>
      <c r="CNI23" s="31"/>
      <c r="CNJ23" s="31"/>
      <c r="CNK23" s="31"/>
      <c r="CNL23" s="31"/>
      <c r="CNM23" s="31"/>
      <c r="CNN23" s="31"/>
      <c r="CNO23" s="31"/>
      <c r="CNP23" s="31"/>
      <c r="CNQ23" s="31"/>
      <c r="CNR23" s="31"/>
      <c r="CNS23" s="31"/>
      <c r="CNT23" s="31"/>
      <c r="CNU23" s="31"/>
      <c r="CNV23" s="31"/>
      <c r="CNW23" s="31"/>
      <c r="CNX23" s="31"/>
      <c r="CNY23" s="31"/>
      <c r="CNZ23" s="31"/>
      <c r="COA23" s="31"/>
      <c r="COB23" s="31"/>
      <c r="COC23" s="31"/>
      <c r="COD23" s="31"/>
      <c r="COE23" s="31"/>
      <c r="COF23" s="31"/>
      <c r="COG23" s="31"/>
      <c r="COH23" s="31"/>
      <c r="COI23" s="31"/>
      <c r="COJ23" s="31"/>
      <c r="COK23" s="31"/>
      <c r="COL23" s="31"/>
      <c r="COM23" s="31"/>
      <c r="CON23" s="31"/>
      <c r="COO23" s="31"/>
      <c r="COP23" s="31"/>
      <c r="COQ23" s="31"/>
      <c r="COR23" s="31"/>
      <c r="COS23" s="31"/>
      <c r="COT23" s="31"/>
      <c r="COU23" s="31"/>
      <c r="COV23" s="31"/>
      <c r="COW23" s="31"/>
      <c r="COX23" s="31"/>
      <c r="COY23" s="31"/>
      <c r="COZ23" s="31"/>
      <c r="CPA23" s="31"/>
      <c r="CPB23" s="31"/>
      <c r="CPC23" s="31"/>
      <c r="CPD23" s="31"/>
      <c r="CPE23" s="31"/>
      <c r="CPF23" s="31"/>
      <c r="CPG23" s="31"/>
      <c r="CPH23" s="31"/>
      <c r="CPI23" s="31"/>
      <c r="CPJ23" s="31"/>
      <c r="CPK23" s="31"/>
      <c r="CPL23" s="31"/>
      <c r="CPM23" s="31"/>
      <c r="CPN23" s="31"/>
      <c r="CPO23" s="31"/>
      <c r="CPP23" s="31"/>
      <c r="CPQ23" s="31"/>
      <c r="CPR23" s="31"/>
      <c r="CPS23" s="31"/>
      <c r="CPT23" s="31"/>
      <c r="CPU23" s="31"/>
      <c r="CPV23" s="31"/>
      <c r="CPW23" s="31"/>
      <c r="CPX23" s="31"/>
      <c r="CPY23" s="31"/>
      <c r="CPZ23" s="31"/>
      <c r="CQA23" s="31"/>
      <c r="CQB23" s="31"/>
      <c r="CQC23" s="31"/>
      <c r="CQD23" s="31"/>
      <c r="CQE23" s="31"/>
      <c r="CQF23" s="31"/>
      <c r="CQG23" s="31"/>
      <c r="CQH23" s="31"/>
      <c r="CQI23" s="31"/>
      <c r="CQJ23" s="31"/>
      <c r="CQK23" s="31"/>
      <c r="CQL23" s="31"/>
      <c r="CQM23" s="31"/>
      <c r="CQN23" s="31"/>
      <c r="CQO23" s="31"/>
      <c r="CQP23" s="31"/>
      <c r="CQQ23" s="31"/>
      <c r="CQR23" s="31"/>
      <c r="CQS23" s="31"/>
      <c r="CQT23" s="31"/>
      <c r="CQU23" s="31"/>
      <c r="CQV23" s="31"/>
      <c r="CQW23" s="31"/>
      <c r="CQX23" s="31"/>
      <c r="CQY23" s="31"/>
      <c r="CQZ23" s="31"/>
      <c r="CRA23" s="31"/>
      <c r="CRB23" s="31"/>
      <c r="CRC23" s="31"/>
      <c r="CRD23" s="31"/>
      <c r="CRE23" s="31"/>
      <c r="CRF23" s="31"/>
      <c r="CRG23" s="31"/>
      <c r="CRH23" s="31"/>
      <c r="CRI23" s="31"/>
      <c r="CRJ23" s="31"/>
      <c r="CRK23" s="31"/>
      <c r="CRL23" s="31"/>
      <c r="CRM23" s="31"/>
      <c r="CRN23" s="31"/>
      <c r="CRO23" s="31"/>
      <c r="CRP23" s="31"/>
      <c r="CRQ23" s="31"/>
      <c r="CRR23" s="31"/>
      <c r="CRS23" s="31"/>
      <c r="CRT23" s="31"/>
      <c r="CRU23" s="31"/>
      <c r="CRV23" s="31"/>
      <c r="CRW23" s="31"/>
      <c r="CRX23" s="31"/>
      <c r="CRY23" s="31"/>
      <c r="CRZ23" s="31"/>
      <c r="CSA23" s="31"/>
      <c r="CSB23" s="31"/>
      <c r="CSC23" s="31"/>
      <c r="CSD23" s="31"/>
      <c r="CSE23" s="31"/>
      <c r="CSF23" s="31"/>
      <c r="CSG23" s="31"/>
      <c r="CSH23" s="31"/>
      <c r="CSI23" s="31"/>
      <c r="CSJ23" s="31"/>
      <c r="CSK23" s="31"/>
      <c r="CSL23" s="31"/>
      <c r="CSM23" s="31"/>
      <c r="CSN23" s="31"/>
      <c r="CSO23" s="31"/>
      <c r="CSP23" s="31"/>
      <c r="CSQ23" s="31"/>
      <c r="CSR23" s="31"/>
      <c r="CSS23" s="31"/>
      <c r="CST23" s="31"/>
      <c r="CSU23" s="31"/>
      <c r="CSV23" s="31"/>
      <c r="CSW23" s="31"/>
      <c r="CSX23" s="31"/>
      <c r="CSY23" s="31"/>
      <c r="CSZ23" s="31"/>
      <c r="CTA23" s="31"/>
      <c r="CTB23" s="31"/>
      <c r="CTC23" s="31"/>
      <c r="CTD23" s="31"/>
      <c r="CTE23" s="31"/>
      <c r="CTF23" s="31"/>
      <c r="CTG23" s="31"/>
      <c r="CTH23" s="31"/>
      <c r="CTI23" s="31"/>
      <c r="CTJ23" s="31"/>
      <c r="CTK23" s="31"/>
      <c r="CTL23" s="31"/>
      <c r="CTM23" s="31"/>
      <c r="CTN23" s="31"/>
      <c r="CTO23" s="31"/>
      <c r="CTP23" s="31"/>
      <c r="CTQ23" s="31"/>
      <c r="CTR23" s="31"/>
      <c r="CTS23" s="31"/>
      <c r="CTT23" s="31"/>
      <c r="CTU23" s="31"/>
      <c r="CTV23" s="31"/>
      <c r="CTW23" s="31"/>
      <c r="CTX23" s="31"/>
      <c r="CTY23" s="31"/>
      <c r="CTZ23" s="31"/>
      <c r="CUA23" s="31"/>
      <c r="CUB23" s="31"/>
      <c r="CUC23" s="31"/>
      <c r="CUD23" s="31"/>
      <c r="CUE23" s="31"/>
      <c r="CUF23" s="31"/>
      <c r="CUG23" s="31"/>
      <c r="CUH23" s="31"/>
      <c r="CUI23" s="31"/>
      <c r="CUJ23" s="31"/>
      <c r="CUK23" s="31"/>
      <c r="CUL23" s="31"/>
      <c r="CUM23" s="31"/>
      <c r="CUN23" s="31"/>
      <c r="CUO23" s="31"/>
      <c r="CUP23" s="31"/>
      <c r="CUQ23" s="31"/>
      <c r="CUR23" s="31"/>
      <c r="CUS23" s="31"/>
      <c r="CUT23" s="31"/>
      <c r="CUU23" s="31"/>
      <c r="CUV23" s="31"/>
      <c r="CUW23" s="31"/>
      <c r="CUX23" s="31"/>
      <c r="CUY23" s="31"/>
      <c r="CUZ23" s="31"/>
      <c r="CVA23" s="31"/>
      <c r="CVB23" s="31"/>
      <c r="CVC23" s="31"/>
      <c r="CVD23" s="31"/>
      <c r="CVE23" s="31"/>
      <c r="CVF23" s="31"/>
      <c r="CVG23" s="31"/>
      <c r="CVH23" s="31"/>
      <c r="CVI23" s="31"/>
      <c r="CVJ23" s="31"/>
      <c r="CVK23" s="31"/>
      <c r="CVL23" s="31"/>
      <c r="CVM23" s="31"/>
      <c r="CVN23" s="31"/>
      <c r="CVO23" s="31"/>
      <c r="CVP23" s="31"/>
      <c r="CVQ23" s="31"/>
      <c r="CVR23" s="31"/>
      <c r="CVS23" s="31"/>
      <c r="CVT23" s="31"/>
      <c r="CVU23" s="31"/>
      <c r="CVV23" s="31"/>
      <c r="CVW23" s="31"/>
      <c r="CVX23" s="31"/>
      <c r="CVY23" s="31"/>
      <c r="CVZ23" s="31"/>
      <c r="CWA23" s="31"/>
      <c r="CWB23" s="31"/>
      <c r="CWC23" s="31"/>
      <c r="CWD23" s="31"/>
      <c r="CWE23" s="31"/>
      <c r="CWF23" s="31"/>
      <c r="CWG23" s="31"/>
      <c r="CWH23" s="31"/>
      <c r="CWI23" s="31"/>
      <c r="CWJ23" s="31"/>
      <c r="CWK23" s="31"/>
      <c r="CWL23" s="31"/>
      <c r="CWM23" s="31"/>
      <c r="CWN23" s="31"/>
      <c r="CWO23" s="31"/>
      <c r="CWP23" s="31"/>
      <c r="CWQ23" s="31"/>
      <c r="CWR23" s="31"/>
      <c r="CWS23" s="31"/>
      <c r="CWT23" s="31"/>
      <c r="CWU23" s="31"/>
      <c r="CWV23" s="31"/>
      <c r="CWW23" s="31"/>
      <c r="CWX23" s="31"/>
      <c r="CWY23" s="31"/>
      <c r="CWZ23" s="31"/>
      <c r="CXA23" s="31"/>
      <c r="CXB23" s="31"/>
      <c r="CXC23" s="31"/>
      <c r="CXD23" s="31"/>
      <c r="CXE23" s="31"/>
      <c r="CXF23" s="31"/>
      <c r="CXG23" s="31"/>
      <c r="CXH23" s="31"/>
      <c r="CXI23" s="31"/>
      <c r="CXJ23" s="31"/>
      <c r="CXK23" s="31"/>
      <c r="CXL23" s="31"/>
      <c r="CXM23" s="31"/>
      <c r="CXN23" s="31"/>
      <c r="CXO23" s="31"/>
      <c r="CXP23" s="31"/>
      <c r="CXQ23" s="31"/>
      <c r="CXR23" s="31"/>
      <c r="CXS23" s="31"/>
      <c r="CXT23" s="31"/>
      <c r="CXU23" s="31"/>
      <c r="CXV23" s="31"/>
      <c r="CXW23" s="31"/>
      <c r="CXX23" s="31"/>
      <c r="CXY23" s="31"/>
      <c r="CXZ23" s="31"/>
      <c r="CYA23" s="31"/>
      <c r="CYB23" s="31"/>
      <c r="CYC23" s="31"/>
      <c r="CYD23" s="31"/>
      <c r="CYE23" s="31"/>
      <c r="CYF23" s="31"/>
      <c r="CYG23" s="31"/>
      <c r="CYH23" s="31"/>
      <c r="CYI23" s="31"/>
      <c r="CYJ23" s="31"/>
      <c r="CYK23" s="31"/>
      <c r="CYL23" s="31"/>
      <c r="CYM23" s="31"/>
      <c r="CYN23" s="31"/>
      <c r="CYO23" s="31"/>
      <c r="CYP23" s="31"/>
      <c r="CYQ23" s="31"/>
      <c r="CYR23" s="31"/>
      <c r="CYS23" s="31"/>
      <c r="CYT23" s="31"/>
      <c r="CYU23" s="31"/>
      <c r="CYV23" s="31"/>
      <c r="CYW23" s="31"/>
      <c r="CYX23" s="31"/>
      <c r="CYY23" s="31"/>
      <c r="CYZ23" s="31"/>
      <c r="CZA23" s="31"/>
      <c r="CZB23" s="31"/>
      <c r="CZC23" s="31"/>
      <c r="CZD23" s="31"/>
      <c r="CZE23" s="31"/>
      <c r="CZF23" s="31"/>
      <c r="CZG23" s="31"/>
      <c r="CZH23" s="31"/>
      <c r="CZI23" s="31"/>
      <c r="CZJ23" s="31"/>
      <c r="CZK23" s="31"/>
      <c r="CZL23" s="31"/>
      <c r="CZM23" s="31"/>
      <c r="CZN23" s="31"/>
      <c r="CZO23" s="31"/>
      <c r="CZP23" s="31"/>
      <c r="CZQ23" s="31"/>
      <c r="CZR23" s="31"/>
      <c r="CZS23" s="31"/>
      <c r="CZT23" s="31"/>
      <c r="CZU23" s="31"/>
      <c r="CZV23" s="31"/>
      <c r="CZW23" s="31"/>
      <c r="CZX23" s="31"/>
      <c r="CZY23" s="31"/>
      <c r="CZZ23" s="31"/>
      <c r="DAA23" s="31"/>
      <c r="DAB23" s="31"/>
      <c r="DAC23" s="31"/>
      <c r="DAD23" s="31"/>
      <c r="DAE23" s="31"/>
      <c r="DAF23" s="31"/>
      <c r="DAG23" s="31"/>
      <c r="DAH23" s="31"/>
      <c r="DAI23" s="31"/>
      <c r="DAJ23" s="31"/>
      <c r="DAK23" s="31"/>
      <c r="DAL23" s="31"/>
      <c r="DAM23" s="31"/>
      <c r="DAN23" s="31"/>
      <c r="DAO23" s="31"/>
      <c r="DAP23" s="31"/>
      <c r="DAQ23" s="31"/>
      <c r="DAR23" s="31"/>
      <c r="DAS23" s="31"/>
      <c r="DAT23" s="31"/>
      <c r="DAU23" s="31"/>
      <c r="DAV23" s="31"/>
      <c r="DAW23" s="31"/>
      <c r="DAX23" s="31"/>
      <c r="DAY23" s="31"/>
      <c r="DAZ23" s="31"/>
      <c r="DBA23" s="31"/>
      <c r="DBB23" s="31"/>
      <c r="DBC23" s="31"/>
      <c r="DBD23" s="31"/>
      <c r="DBE23" s="31"/>
      <c r="DBF23" s="31"/>
      <c r="DBG23" s="31"/>
      <c r="DBH23" s="31"/>
      <c r="DBI23" s="31"/>
      <c r="DBJ23" s="31"/>
      <c r="DBK23" s="31"/>
      <c r="DBL23" s="31"/>
      <c r="DBM23" s="31"/>
      <c r="DBN23" s="31"/>
      <c r="DBO23" s="31"/>
      <c r="DBP23" s="31"/>
      <c r="DBQ23" s="31"/>
      <c r="DBR23" s="31"/>
      <c r="DBS23" s="31"/>
      <c r="DBT23" s="31"/>
      <c r="DBU23" s="31"/>
      <c r="DBV23" s="31"/>
      <c r="DBW23" s="31"/>
      <c r="DBX23" s="31"/>
      <c r="DBY23" s="31"/>
      <c r="DBZ23" s="31"/>
      <c r="DCA23" s="31"/>
      <c r="DCB23" s="31"/>
      <c r="DCC23" s="31"/>
      <c r="DCD23" s="31"/>
      <c r="DCE23" s="31"/>
      <c r="DCF23" s="31"/>
      <c r="DCG23" s="31"/>
      <c r="DCH23" s="31"/>
      <c r="DCI23" s="31"/>
      <c r="DCJ23" s="31"/>
      <c r="DCK23" s="31"/>
      <c r="DCL23" s="31"/>
      <c r="DCM23" s="31"/>
      <c r="DCN23" s="31"/>
      <c r="DCO23" s="31"/>
      <c r="DCP23" s="31"/>
      <c r="DCQ23" s="31"/>
      <c r="DCR23" s="31"/>
      <c r="DCS23" s="31"/>
      <c r="DCT23" s="31"/>
      <c r="DCU23" s="31"/>
      <c r="DCV23" s="31"/>
      <c r="DCW23" s="31"/>
      <c r="DCX23" s="31"/>
      <c r="DCY23" s="31"/>
      <c r="DCZ23" s="31"/>
      <c r="DDA23" s="31"/>
      <c r="DDB23" s="31"/>
      <c r="DDC23" s="31"/>
      <c r="DDD23" s="31"/>
      <c r="DDE23" s="31"/>
      <c r="DDF23" s="31"/>
      <c r="DDG23" s="31"/>
      <c r="DDH23" s="31"/>
      <c r="DDI23" s="31"/>
      <c r="DDJ23" s="31"/>
      <c r="DDK23" s="31"/>
      <c r="DDL23" s="31"/>
      <c r="DDM23" s="31"/>
      <c r="DDN23" s="31"/>
      <c r="DDO23" s="31"/>
      <c r="DDP23" s="31"/>
      <c r="DDQ23" s="31"/>
      <c r="DDR23" s="31"/>
      <c r="DDS23" s="31"/>
      <c r="DDT23" s="31"/>
      <c r="DDU23" s="31"/>
      <c r="DDV23" s="31"/>
      <c r="DDW23" s="31"/>
      <c r="DDX23" s="31"/>
      <c r="DDY23" s="31"/>
      <c r="DDZ23" s="31"/>
      <c r="DEA23" s="31"/>
      <c r="DEB23" s="31"/>
      <c r="DEC23" s="31"/>
      <c r="DED23" s="31"/>
      <c r="DEE23" s="31"/>
      <c r="DEF23" s="31"/>
      <c r="DEG23" s="31"/>
      <c r="DEH23" s="31"/>
      <c r="DEI23" s="31"/>
      <c r="DEJ23" s="31"/>
      <c r="DEK23" s="31"/>
      <c r="DEL23" s="31"/>
      <c r="DEM23" s="31"/>
      <c r="DEN23" s="31"/>
      <c r="DEO23" s="31"/>
      <c r="DEP23" s="31"/>
      <c r="DEQ23" s="31"/>
      <c r="DER23" s="31"/>
      <c r="DES23" s="31"/>
      <c r="DET23" s="31"/>
      <c r="DEU23" s="31"/>
      <c r="DEV23" s="31"/>
      <c r="DEW23" s="31"/>
      <c r="DEX23" s="31"/>
      <c r="DEY23" s="31"/>
      <c r="DEZ23" s="31"/>
      <c r="DFA23" s="31"/>
      <c r="DFB23" s="31"/>
      <c r="DFC23" s="31"/>
      <c r="DFD23" s="31"/>
      <c r="DFE23" s="31"/>
      <c r="DFF23" s="31"/>
      <c r="DFG23" s="31"/>
      <c r="DFH23" s="31"/>
      <c r="DFI23" s="31"/>
      <c r="DFJ23" s="31"/>
      <c r="DFK23" s="31"/>
      <c r="DFL23" s="31"/>
      <c r="DFM23" s="31"/>
      <c r="DFN23" s="31"/>
      <c r="DFO23" s="31"/>
      <c r="DFP23" s="31"/>
      <c r="DFQ23" s="31"/>
      <c r="DFR23" s="31"/>
      <c r="DFS23" s="31"/>
      <c r="DFT23" s="31"/>
      <c r="DFU23" s="31"/>
      <c r="DFV23" s="31"/>
      <c r="DFW23" s="31"/>
      <c r="DFX23" s="31"/>
      <c r="DFY23" s="31"/>
      <c r="DFZ23" s="31"/>
      <c r="DGA23" s="31"/>
      <c r="DGB23" s="31"/>
      <c r="DGC23" s="31"/>
      <c r="DGD23" s="31"/>
      <c r="DGE23" s="31"/>
      <c r="DGF23" s="31"/>
      <c r="DGG23" s="31"/>
      <c r="DGH23" s="31"/>
      <c r="DGI23" s="31"/>
      <c r="DGJ23" s="31"/>
      <c r="DGK23" s="31"/>
      <c r="DGL23" s="31"/>
      <c r="DGM23" s="31"/>
      <c r="DGN23" s="31"/>
      <c r="DGO23" s="31"/>
      <c r="DGP23" s="31"/>
      <c r="DGQ23" s="31"/>
      <c r="DGR23" s="31"/>
      <c r="DGS23" s="31"/>
      <c r="DGT23" s="31"/>
      <c r="DGU23" s="31"/>
      <c r="DGV23" s="31"/>
      <c r="DGW23" s="31"/>
      <c r="DGX23" s="31"/>
      <c r="DGY23" s="31"/>
      <c r="DGZ23" s="31"/>
      <c r="DHA23" s="31"/>
      <c r="DHB23" s="31"/>
      <c r="DHC23" s="31"/>
      <c r="DHD23" s="31"/>
      <c r="DHE23" s="31"/>
      <c r="DHF23" s="31"/>
      <c r="DHG23" s="31"/>
      <c r="DHH23" s="31"/>
      <c r="DHI23" s="31"/>
      <c r="DHJ23" s="31"/>
      <c r="DHK23" s="31"/>
      <c r="DHL23" s="31"/>
      <c r="DHM23" s="31"/>
      <c r="DHN23" s="31"/>
      <c r="DHO23" s="31"/>
      <c r="DHP23" s="31"/>
      <c r="DHQ23" s="31"/>
      <c r="DHR23" s="31"/>
      <c r="DHS23" s="31"/>
      <c r="DHT23" s="31"/>
      <c r="DHU23" s="31"/>
      <c r="DHV23" s="31"/>
      <c r="DHW23" s="31"/>
      <c r="DHX23" s="31"/>
      <c r="DHY23" s="31"/>
      <c r="DHZ23" s="31"/>
      <c r="DIA23" s="31"/>
      <c r="DIB23" s="31"/>
      <c r="DIC23" s="31"/>
      <c r="DID23" s="31"/>
      <c r="DIE23" s="31"/>
      <c r="DIF23" s="31"/>
      <c r="DIG23" s="31"/>
      <c r="DIH23" s="31"/>
      <c r="DII23" s="31"/>
      <c r="DIJ23" s="31"/>
      <c r="DIK23" s="31"/>
      <c r="DIL23" s="31"/>
      <c r="DIM23" s="31"/>
      <c r="DIN23" s="31"/>
      <c r="DIO23" s="31"/>
      <c r="DIP23" s="31"/>
      <c r="DIQ23" s="31"/>
      <c r="DIR23" s="31"/>
      <c r="DIS23" s="31"/>
      <c r="DIT23" s="31"/>
      <c r="DIU23" s="31"/>
      <c r="DIV23" s="31"/>
      <c r="DIW23" s="31"/>
      <c r="DIX23" s="31"/>
      <c r="DIY23" s="31"/>
      <c r="DIZ23" s="31"/>
      <c r="DJA23" s="31"/>
      <c r="DJB23" s="31"/>
      <c r="DJC23" s="31"/>
      <c r="DJD23" s="31"/>
      <c r="DJE23" s="31"/>
      <c r="DJF23" s="31"/>
      <c r="DJG23" s="31"/>
      <c r="DJH23" s="31"/>
      <c r="DJI23" s="31"/>
      <c r="DJJ23" s="31"/>
      <c r="DJK23" s="31"/>
      <c r="DJL23" s="31"/>
      <c r="DJM23" s="31"/>
      <c r="DJN23" s="31"/>
      <c r="DJO23" s="31"/>
      <c r="DJP23" s="31"/>
      <c r="DJQ23" s="31"/>
      <c r="DJR23" s="31"/>
      <c r="DJS23" s="31"/>
      <c r="DJT23" s="31"/>
      <c r="DJU23" s="31"/>
      <c r="DJV23" s="31"/>
      <c r="DJW23" s="31"/>
      <c r="DJX23" s="31"/>
      <c r="DJY23" s="31"/>
      <c r="DJZ23" s="31"/>
      <c r="DKA23" s="31"/>
      <c r="DKB23" s="31"/>
      <c r="DKC23" s="31"/>
      <c r="DKD23" s="31"/>
      <c r="DKE23" s="31"/>
      <c r="DKF23" s="31"/>
      <c r="DKG23" s="31"/>
      <c r="DKH23" s="31"/>
      <c r="DKI23" s="31"/>
      <c r="DKJ23" s="31"/>
      <c r="DKK23" s="31"/>
      <c r="DKL23" s="31"/>
      <c r="DKM23" s="31"/>
      <c r="DKN23" s="31"/>
      <c r="DKO23" s="31"/>
      <c r="DKP23" s="31"/>
      <c r="DKQ23" s="31"/>
      <c r="DKR23" s="31"/>
      <c r="DKS23" s="31"/>
      <c r="DKT23" s="31"/>
      <c r="DKU23" s="31"/>
      <c r="DKV23" s="31"/>
      <c r="DKW23" s="31"/>
      <c r="DKX23" s="31"/>
      <c r="DKY23" s="31"/>
      <c r="DKZ23" s="31"/>
      <c r="DLA23" s="31"/>
      <c r="DLB23" s="31"/>
      <c r="DLC23" s="31"/>
      <c r="DLD23" s="31"/>
      <c r="DLE23" s="31"/>
      <c r="DLF23" s="31"/>
      <c r="DLG23" s="31"/>
      <c r="DLH23" s="31"/>
      <c r="DLI23" s="31"/>
      <c r="DLJ23" s="31"/>
      <c r="DLK23" s="31"/>
      <c r="DLL23" s="31"/>
      <c r="DLM23" s="31"/>
      <c r="DLN23" s="31"/>
      <c r="DLO23" s="31"/>
      <c r="DLP23" s="31"/>
      <c r="DLQ23" s="31"/>
      <c r="DLR23" s="31"/>
      <c r="DLS23" s="31"/>
      <c r="DLT23" s="31"/>
      <c r="DLU23" s="31"/>
      <c r="DLV23" s="31"/>
      <c r="DLW23" s="31"/>
      <c r="DLX23" s="31"/>
      <c r="DLY23" s="31"/>
      <c r="DLZ23" s="31"/>
      <c r="DMA23" s="31"/>
      <c r="DMB23" s="31"/>
      <c r="DMC23" s="31"/>
      <c r="DMD23" s="31"/>
      <c r="DME23" s="31"/>
      <c r="DMF23" s="31"/>
      <c r="DMG23" s="31"/>
      <c r="DMH23" s="31"/>
      <c r="DMI23" s="31"/>
      <c r="DMJ23" s="31"/>
      <c r="DMK23" s="31"/>
      <c r="DML23" s="31"/>
      <c r="DMM23" s="31"/>
      <c r="DMN23" s="31"/>
      <c r="DMO23" s="31"/>
      <c r="DMP23" s="31"/>
      <c r="DMQ23" s="31"/>
      <c r="DMR23" s="31"/>
      <c r="DMS23" s="31"/>
      <c r="DMT23" s="31"/>
      <c r="DMU23" s="31"/>
      <c r="DMV23" s="31"/>
      <c r="DMW23" s="31"/>
      <c r="DMX23" s="31"/>
      <c r="DMY23" s="31"/>
      <c r="DMZ23" s="31"/>
      <c r="DNA23" s="31"/>
      <c r="DNB23" s="31"/>
      <c r="DNC23" s="31"/>
      <c r="DND23" s="31"/>
      <c r="DNE23" s="31"/>
      <c r="DNF23" s="31"/>
      <c r="DNG23" s="31"/>
      <c r="DNH23" s="31"/>
      <c r="DNI23" s="31"/>
      <c r="DNJ23" s="31"/>
      <c r="DNK23" s="31"/>
      <c r="DNL23" s="31"/>
      <c r="DNM23" s="31"/>
      <c r="DNN23" s="31"/>
      <c r="DNO23" s="31"/>
      <c r="DNP23" s="31"/>
      <c r="DNQ23" s="31"/>
      <c r="DNR23" s="31"/>
      <c r="DNS23" s="31"/>
      <c r="DNT23" s="31"/>
      <c r="DNU23" s="31"/>
      <c r="DNV23" s="31"/>
      <c r="DNW23" s="31"/>
      <c r="DNX23" s="31"/>
      <c r="DNY23" s="31"/>
      <c r="DNZ23" s="31"/>
      <c r="DOA23" s="31"/>
      <c r="DOB23" s="31"/>
      <c r="DOC23" s="31"/>
      <c r="DOD23" s="31"/>
      <c r="DOE23" s="31"/>
      <c r="DOF23" s="31"/>
      <c r="DOG23" s="31"/>
      <c r="DOH23" s="31"/>
      <c r="DOI23" s="31"/>
      <c r="DOJ23" s="31"/>
      <c r="DOK23" s="31"/>
      <c r="DOL23" s="31"/>
      <c r="DOM23" s="31"/>
      <c r="DON23" s="31"/>
      <c r="DOO23" s="31"/>
      <c r="DOP23" s="31"/>
      <c r="DOQ23" s="31"/>
      <c r="DOR23" s="31"/>
      <c r="DOS23" s="31"/>
      <c r="DOT23" s="31"/>
      <c r="DOU23" s="31"/>
      <c r="DOV23" s="31"/>
      <c r="DOW23" s="31"/>
      <c r="DOX23" s="31"/>
      <c r="DOY23" s="31"/>
      <c r="DOZ23" s="31"/>
      <c r="DPA23" s="31"/>
      <c r="DPB23" s="31"/>
      <c r="DPC23" s="31"/>
      <c r="DPD23" s="31"/>
      <c r="DPE23" s="31"/>
      <c r="DPF23" s="31"/>
      <c r="DPG23" s="31"/>
      <c r="DPH23" s="31"/>
      <c r="DPI23" s="31"/>
      <c r="DPJ23" s="31"/>
      <c r="DPK23" s="31"/>
      <c r="DPL23" s="31"/>
      <c r="DPM23" s="31"/>
      <c r="DPN23" s="31"/>
      <c r="DPO23" s="31"/>
      <c r="DPP23" s="31"/>
      <c r="DPQ23" s="31"/>
      <c r="DPR23" s="31"/>
      <c r="DPS23" s="31"/>
      <c r="DPT23" s="31"/>
      <c r="DPU23" s="31"/>
      <c r="DPV23" s="31"/>
      <c r="DPW23" s="31"/>
      <c r="DPX23" s="31"/>
      <c r="DPY23" s="31"/>
      <c r="DPZ23" s="31"/>
      <c r="DQA23" s="31"/>
      <c r="DQB23" s="31"/>
      <c r="DQC23" s="31"/>
      <c r="DQD23" s="31"/>
      <c r="DQE23" s="31"/>
      <c r="DQF23" s="31"/>
      <c r="DQG23" s="31"/>
      <c r="DQH23" s="31"/>
      <c r="DQI23" s="31"/>
      <c r="DQJ23" s="31"/>
      <c r="DQK23" s="31"/>
      <c r="DQL23" s="31"/>
      <c r="DQM23" s="31"/>
      <c r="DQN23" s="31"/>
      <c r="DQO23" s="31"/>
      <c r="DQP23" s="31"/>
      <c r="DQQ23" s="31"/>
      <c r="DQR23" s="31"/>
      <c r="DQS23" s="31"/>
      <c r="DQT23" s="31"/>
      <c r="DQU23" s="31"/>
      <c r="DQV23" s="31"/>
      <c r="DQW23" s="31"/>
      <c r="DQX23" s="31"/>
      <c r="DQY23" s="31"/>
      <c r="DQZ23" s="31"/>
      <c r="DRA23" s="31"/>
      <c r="DRB23" s="31"/>
      <c r="DRC23" s="31"/>
      <c r="DRD23" s="31"/>
      <c r="DRE23" s="31"/>
      <c r="DRF23" s="31"/>
      <c r="DRG23" s="31"/>
      <c r="DRH23" s="31"/>
      <c r="DRI23" s="31"/>
      <c r="DRJ23" s="31"/>
      <c r="DRK23" s="31"/>
      <c r="DRL23" s="31"/>
      <c r="DRM23" s="31"/>
      <c r="DRN23" s="31"/>
      <c r="DRO23" s="31"/>
      <c r="DRP23" s="31"/>
      <c r="DRQ23" s="31"/>
      <c r="DRR23" s="31"/>
      <c r="DRS23" s="31"/>
      <c r="DRT23" s="31"/>
      <c r="DRU23" s="31"/>
      <c r="DRV23" s="31"/>
      <c r="DRW23" s="31"/>
      <c r="DRX23" s="31"/>
      <c r="DRY23" s="31"/>
      <c r="DRZ23" s="31"/>
      <c r="DSA23" s="31"/>
      <c r="DSB23" s="31"/>
      <c r="DSC23" s="31"/>
      <c r="DSD23" s="31"/>
      <c r="DSE23" s="31"/>
      <c r="DSF23" s="31"/>
      <c r="DSG23" s="31"/>
      <c r="DSH23" s="31"/>
      <c r="DSI23" s="31"/>
      <c r="DSJ23" s="31"/>
      <c r="DSK23" s="31"/>
      <c r="DSL23" s="31"/>
      <c r="DSM23" s="31"/>
      <c r="DSN23" s="31"/>
      <c r="DSO23" s="31"/>
      <c r="DSP23" s="31"/>
      <c r="DSQ23" s="31"/>
      <c r="DSR23" s="31"/>
      <c r="DSS23" s="31"/>
      <c r="DST23" s="31"/>
      <c r="DSU23" s="31"/>
      <c r="DSV23" s="31"/>
      <c r="DSW23" s="31"/>
      <c r="DSX23" s="31"/>
      <c r="DSY23" s="31"/>
      <c r="DSZ23" s="31"/>
      <c r="DTA23" s="31"/>
      <c r="DTB23" s="31"/>
      <c r="DTC23" s="31"/>
      <c r="DTD23" s="31"/>
      <c r="DTE23" s="31"/>
      <c r="DTF23" s="31"/>
      <c r="DTG23" s="31"/>
      <c r="DTH23" s="31"/>
      <c r="DTI23" s="31"/>
      <c r="DTJ23" s="31"/>
      <c r="DTK23" s="31"/>
      <c r="DTL23" s="31"/>
      <c r="DTM23" s="31"/>
      <c r="DTN23" s="31"/>
      <c r="DTO23" s="31"/>
      <c r="DTP23" s="31"/>
      <c r="DTQ23" s="31"/>
      <c r="DTR23" s="31"/>
      <c r="DTS23" s="31"/>
      <c r="DTT23" s="31"/>
      <c r="DTU23" s="31"/>
      <c r="DTV23" s="31"/>
      <c r="DTW23" s="31"/>
      <c r="DTX23" s="31"/>
      <c r="DTY23" s="31"/>
      <c r="DTZ23" s="31"/>
      <c r="DUA23" s="31"/>
      <c r="DUB23" s="31"/>
      <c r="DUC23" s="31"/>
      <c r="DUD23" s="31"/>
      <c r="DUE23" s="31"/>
      <c r="DUF23" s="31"/>
      <c r="DUG23" s="31"/>
      <c r="DUH23" s="31"/>
      <c r="DUI23" s="31"/>
      <c r="DUJ23" s="31"/>
      <c r="DUK23" s="31"/>
      <c r="DUL23" s="31"/>
      <c r="DUM23" s="31"/>
      <c r="DUN23" s="31"/>
      <c r="DUO23" s="31"/>
      <c r="DUP23" s="31"/>
      <c r="DUQ23" s="31"/>
      <c r="DUR23" s="31"/>
      <c r="DUS23" s="31"/>
      <c r="DUT23" s="31"/>
      <c r="DUU23" s="31"/>
      <c r="DUV23" s="31"/>
      <c r="DUW23" s="31"/>
      <c r="DUX23" s="31"/>
      <c r="DUY23" s="31"/>
      <c r="DUZ23" s="31"/>
      <c r="DVA23" s="31"/>
      <c r="DVB23" s="31"/>
      <c r="DVC23" s="31"/>
      <c r="DVD23" s="31"/>
      <c r="DVE23" s="31"/>
      <c r="DVF23" s="31"/>
      <c r="DVG23" s="31"/>
      <c r="DVH23" s="31"/>
      <c r="DVI23" s="31"/>
      <c r="DVJ23" s="31"/>
      <c r="DVK23" s="31"/>
      <c r="DVL23" s="31"/>
      <c r="DVM23" s="31"/>
      <c r="DVN23" s="31"/>
      <c r="DVO23" s="31"/>
      <c r="DVP23" s="31"/>
      <c r="DVQ23" s="31"/>
      <c r="DVR23" s="31"/>
      <c r="DVS23" s="31"/>
      <c r="DVT23" s="31"/>
      <c r="DVU23" s="31"/>
      <c r="DVV23" s="31"/>
      <c r="DVW23" s="31"/>
      <c r="DVX23" s="31"/>
      <c r="DVY23" s="31"/>
      <c r="DVZ23" s="31"/>
      <c r="DWA23" s="31"/>
      <c r="DWB23" s="31"/>
      <c r="DWC23" s="31"/>
      <c r="DWD23" s="31"/>
      <c r="DWE23" s="31"/>
      <c r="DWF23" s="31"/>
      <c r="DWG23" s="31"/>
      <c r="DWH23" s="31"/>
      <c r="DWI23" s="31"/>
      <c r="DWJ23" s="31"/>
      <c r="DWK23" s="31"/>
      <c r="DWL23" s="31"/>
      <c r="DWM23" s="31"/>
      <c r="DWN23" s="31"/>
      <c r="DWO23" s="31"/>
      <c r="DWP23" s="31"/>
      <c r="DWQ23" s="31"/>
      <c r="DWR23" s="31"/>
      <c r="DWS23" s="31"/>
      <c r="DWT23" s="31"/>
      <c r="DWU23" s="31"/>
      <c r="DWV23" s="31"/>
      <c r="DWW23" s="31"/>
      <c r="DWX23" s="31"/>
      <c r="DWY23" s="31"/>
      <c r="DWZ23" s="31"/>
      <c r="DXA23" s="31"/>
      <c r="DXB23" s="31"/>
      <c r="DXC23" s="31"/>
      <c r="DXD23" s="31"/>
      <c r="DXE23" s="31"/>
      <c r="DXF23" s="31"/>
      <c r="DXG23" s="31"/>
      <c r="DXH23" s="31"/>
      <c r="DXI23" s="31"/>
      <c r="DXJ23" s="31"/>
      <c r="DXK23" s="31"/>
      <c r="DXL23" s="31"/>
      <c r="DXM23" s="31"/>
      <c r="DXN23" s="31"/>
      <c r="DXO23" s="31"/>
      <c r="DXP23" s="31"/>
      <c r="DXQ23" s="31"/>
      <c r="DXR23" s="31"/>
      <c r="DXS23" s="31"/>
      <c r="DXT23" s="31"/>
      <c r="DXU23" s="31"/>
      <c r="DXV23" s="31"/>
      <c r="DXW23" s="31"/>
      <c r="DXX23" s="31"/>
      <c r="DXY23" s="31"/>
      <c r="DXZ23" s="31"/>
      <c r="DYA23" s="31"/>
      <c r="DYB23" s="31"/>
      <c r="DYC23" s="31"/>
      <c r="DYD23" s="31"/>
      <c r="DYE23" s="31"/>
      <c r="DYF23" s="31"/>
      <c r="DYG23" s="31"/>
      <c r="DYH23" s="31"/>
      <c r="DYI23" s="31"/>
      <c r="DYJ23" s="31"/>
      <c r="DYK23" s="31"/>
      <c r="DYL23" s="31"/>
      <c r="DYM23" s="31"/>
      <c r="DYN23" s="31"/>
      <c r="DYO23" s="31"/>
      <c r="DYP23" s="31"/>
      <c r="DYQ23" s="31"/>
      <c r="DYR23" s="31"/>
      <c r="DYS23" s="31"/>
      <c r="DYT23" s="31"/>
      <c r="DYU23" s="31"/>
      <c r="DYV23" s="31"/>
      <c r="DYW23" s="31"/>
      <c r="DYX23" s="31"/>
      <c r="DYY23" s="31"/>
      <c r="DYZ23" s="31"/>
      <c r="DZA23" s="31"/>
      <c r="DZB23" s="31"/>
      <c r="DZC23" s="31"/>
      <c r="DZD23" s="31"/>
      <c r="DZE23" s="31"/>
      <c r="DZF23" s="31"/>
      <c r="DZG23" s="31"/>
      <c r="DZH23" s="31"/>
      <c r="DZI23" s="31"/>
      <c r="DZJ23" s="31"/>
      <c r="DZK23" s="31"/>
      <c r="DZL23" s="31"/>
      <c r="DZM23" s="31"/>
      <c r="DZN23" s="31"/>
      <c r="DZO23" s="31"/>
      <c r="DZP23" s="31"/>
      <c r="DZQ23" s="31"/>
      <c r="DZR23" s="31"/>
      <c r="DZS23" s="31"/>
      <c r="DZT23" s="31"/>
      <c r="DZU23" s="31"/>
      <c r="DZV23" s="31"/>
      <c r="DZW23" s="31"/>
      <c r="DZX23" s="31"/>
      <c r="DZY23" s="31"/>
      <c r="DZZ23" s="31"/>
      <c r="EAA23" s="31"/>
      <c r="EAB23" s="31"/>
      <c r="EAC23" s="31"/>
      <c r="EAD23" s="31"/>
      <c r="EAE23" s="31"/>
      <c r="EAF23" s="31"/>
      <c r="EAG23" s="31"/>
      <c r="EAH23" s="31"/>
      <c r="EAI23" s="31"/>
      <c r="EAJ23" s="31"/>
      <c r="EAK23" s="31"/>
      <c r="EAL23" s="31"/>
      <c r="EAM23" s="31"/>
      <c r="EAN23" s="31"/>
      <c r="EAO23" s="31"/>
      <c r="EAP23" s="31"/>
      <c r="EAQ23" s="31"/>
      <c r="EAR23" s="31"/>
      <c r="EAS23" s="31"/>
      <c r="EAT23" s="31"/>
      <c r="EAU23" s="31"/>
      <c r="EAV23" s="31"/>
      <c r="EAW23" s="31"/>
      <c r="EAX23" s="31"/>
      <c r="EAY23" s="31"/>
      <c r="EAZ23" s="31"/>
      <c r="EBA23" s="31"/>
      <c r="EBB23" s="31"/>
      <c r="EBC23" s="31"/>
      <c r="EBD23" s="31"/>
      <c r="EBE23" s="31"/>
      <c r="EBF23" s="31"/>
      <c r="EBG23" s="31"/>
      <c r="EBH23" s="31"/>
      <c r="EBI23" s="31"/>
      <c r="EBJ23" s="31"/>
      <c r="EBK23" s="31"/>
      <c r="EBL23" s="31"/>
      <c r="EBM23" s="31"/>
      <c r="EBN23" s="31"/>
      <c r="EBO23" s="31"/>
      <c r="EBP23" s="31"/>
      <c r="EBQ23" s="31"/>
      <c r="EBR23" s="31"/>
      <c r="EBS23" s="31"/>
      <c r="EBT23" s="31"/>
      <c r="EBU23" s="31"/>
      <c r="EBV23" s="31"/>
      <c r="EBW23" s="31"/>
      <c r="EBX23" s="31"/>
      <c r="EBY23" s="31"/>
      <c r="EBZ23" s="31"/>
      <c r="ECA23" s="31"/>
      <c r="ECB23" s="31"/>
      <c r="ECC23" s="31"/>
      <c r="ECD23" s="31"/>
      <c r="ECE23" s="31"/>
      <c r="ECF23" s="31"/>
      <c r="ECG23" s="31"/>
      <c r="ECH23" s="31"/>
      <c r="ECI23" s="31"/>
      <c r="ECJ23" s="31"/>
      <c r="ECK23" s="31"/>
      <c r="ECL23" s="31"/>
      <c r="ECM23" s="31"/>
      <c r="ECN23" s="31"/>
      <c r="ECO23" s="31"/>
      <c r="ECP23" s="31"/>
      <c r="ECQ23" s="31"/>
      <c r="ECR23" s="31"/>
      <c r="ECS23" s="31"/>
      <c r="ECT23" s="31"/>
      <c r="ECU23" s="31"/>
      <c r="ECV23" s="31"/>
      <c r="ECW23" s="31"/>
      <c r="ECX23" s="31"/>
      <c r="ECY23" s="31"/>
      <c r="ECZ23" s="31"/>
      <c r="EDA23" s="31"/>
      <c r="EDB23" s="31"/>
      <c r="EDC23" s="31"/>
      <c r="EDD23" s="31"/>
      <c r="EDE23" s="31"/>
      <c r="EDF23" s="31"/>
      <c r="EDG23" s="31"/>
      <c r="EDH23" s="31"/>
      <c r="EDI23" s="31"/>
      <c r="EDJ23" s="31"/>
      <c r="EDK23" s="31"/>
      <c r="EDL23" s="31"/>
      <c r="EDM23" s="31"/>
      <c r="EDN23" s="31"/>
      <c r="EDO23" s="31"/>
      <c r="EDP23" s="31"/>
      <c r="EDQ23" s="31"/>
      <c r="EDR23" s="31"/>
      <c r="EDS23" s="31"/>
      <c r="EDT23" s="31"/>
      <c r="EDU23" s="31"/>
      <c r="EDV23" s="31"/>
      <c r="EDW23" s="31"/>
      <c r="EDX23" s="31"/>
      <c r="EDY23" s="31"/>
      <c r="EDZ23" s="31"/>
      <c r="EEA23" s="31"/>
      <c r="EEB23" s="31"/>
      <c r="EEC23" s="31"/>
      <c r="EED23" s="31"/>
      <c r="EEE23" s="31"/>
      <c r="EEF23" s="31"/>
      <c r="EEG23" s="31"/>
      <c r="EEH23" s="31"/>
      <c r="EEI23" s="31"/>
      <c r="EEJ23" s="31"/>
      <c r="EEK23" s="31"/>
      <c r="EEL23" s="31"/>
      <c r="EEM23" s="31"/>
      <c r="EEN23" s="31"/>
      <c r="EEO23" s="31"/>
      <c r="EEP23" s="31"/>
      <c r="EEQ23" s="31"/>
      <c r="EER23" s="31"/>
      <c r="EES23" s="31"/>
      <c r="EET23" s="31"/>
      <c r="EEU23" s="31"/>
      <c r="EEV23" s="31"/>
      <c r="EEW23" s="31"/>
      <c r="EEX23" s="31"/>
      <c r="EEY23" s="31"/>
      <c r="EEZ23" s="31"/>
      <c r="EFA23" s="31"/>
      <c r="EFB23" s="31"/>
      <c r="EFC23" s="31"/>
      <c r="EFD23" s="31"/>
      <c r="EFE23" s="31"/>
      <c r="EFF23" s="31"/>
      <c r="EFG23" s="31"/>
      <c r="EFH23" s="31"/>
      <c r="EFI23" s="31"/>
      <c r="EFJ23" s="31"/>
      <c r="EFK23" s="31"/>
      <c r="EFL23" s="31"/>
      <c r="EFM23" s="31"/>
      <c r="EFN23" s="31"/>
      <c r="EFO23" s="31"/>
      <c r="EFP23" s="31"/>
      <c r="EFQ23" s="31"/>
      <c r="EFR23" s="31"/>
      <c r="EFS23" s="31"/>
      <c r="EFT23" s="31"/>
      <c r="EFU23" s="31"/>
      <c r="EFV23" s="31"/>
      <c r="EFW23" s="31"/>
      <c r="EFX23" s="31"/>
      <c r="EFY23" s="31"/>
      <c r="EFZ23" s="31"/>
      <c r="EGA23" s="31"/>
      <c r="EGB23" s="31"/>
      <c r="EGC23" s="31"/>
      <c r="EGD23" s="31"/>
      <c r="EGE23" s="31"/>
      <c r="EGF23" s="31"/>
      <c r="EGG23" s="31"/>
      <c r="EGH23" s="31"/>
      <c r="EGI23" s="31"/>
      <c r="EGJ23" s="31"/>
      <c r="EGK23" s="31"/>
      <c r="EGL23" s="31"/>
      <c r="EGM23" s="31"/>
      <c r="EGN23" s="31"/>
      <c r="EGO23" s="31"/>
      <c r="EGP23" s="31"/>
      <c r="EGQ23" s="31"/>
      <c r="EGR23" s="31"/>
      <c r="EGS23" s="31"/>
      <c r="EGT23" s="31"/>
      <c r="EGU23" s="31"/>
      <c r="EGV23" s="31"/>
      <c r="EGW23" s="31"/>
      <c r="EGX23" s="31"/>
      <c r="EGY23" s="31"/>
      <c r="EGZ23" s="31"/>
      <c r="EHA23" s="31"/>
      <c r="EHB23" s="31"/>
      <c r="EHC23" s="31"/>
      <c r="EHD23" s="31"/>
      <c r="EHE23" s="31"/>
      <c r="EHF23" s="31"/>
      <c r="EHG23" s="31"/>
      <c r="EHH23" s="31"/>
      <c r="EHI23" s="31"/>
      <c r="EHJ23" s="31"/>
      <c r="EHK23" s="31"/>
      <c r="EHL23" s="31"/>
      <c r="EHM23" s="31"/>
      <c r="EHN23" s="31"/>
      <c r="EHO23" s="31"/>
      <c r="EHP23" s="31"/>
      <c r="EHQ23" s="31"/>
      <c r="EHR23" s="31"/>
      <c r="EHS23" s="31"/>
      <c r="EHT23" s="31"/>
      <c r="EHU23" s="31"/>
      <c r="EHV23" s="31"/>
      <c r="EHW23" s="31"/>
      <c r="EHX23" s="31"/>
      <c r="EHY23" s="31"/>
      <c r="EHZ23" s="31"/>
      <c r="EIA23" s="31"/>
      <c r="EIB23" s="31"/>
      <c r="EIC23" s="31"/>
      <c r="EID23" s="31"/>
      <c r="EIE23" s="31"/>
      <c r="EIF23" s="31"/>
      <c r="EIG23" s="31"/>
      <c r="EIH23" s="31"/>
      <c r="EII23" s="31"/>
      <c r="EIJ23" s="31"/>
      <c r="EIK23" s="31"/>
      <c r="EIL23" s="31"/>
      <c r="EIM23" s="31"/>
      <c r="EIN23" s="31"/>
      <c r="EIO23" s="31"/>
      <c r="EIP23" s="31"/>
      <c r="EIQ23" s="31"/>
      <c r="EIR23" s="31"/>
      <c r="EIS23" s="31"/>
      <c r="EIT23" s="31"/>
      <c r="EIU23" s="31"/>
      <c r="EIV23" s="31"/>
      <c r="EIW23" s="31"/>
      <c r="EIX23" s="31"/>
      <c r="EIY23" s="31"/>
      <c r="EIZ23" s="31"/>
      <c r="EJA23" s="31"/>
      <c r="EJB23" s="31"/>
      <c r="EJC23" s="31"/>
      <c r="EJD23" s="31"/>
      <c r="EJE23" s="31"/>
      <c r="EJF23" s="31"/>
      <c r="EJG23" s="31"/>
      <c r="EJH23" s="31"/>
      <c r="EJI23" s="31"/>
      <c r="EJJ23" s="31"/>
      <c r="EJK23" s="31"/>
      <c r="EJL23" s="31"/>
      <c r="EJM23" s="31"/>
      <c r="EJN23" s="31"/>
      <c r="EJO23" s="31"/>
      <c r="EJP23" s="31"/>
      <c r="EJQ23" s="31"/>
      <c r="EJR23" s="31"/>
      <c r="EJS23" s="31"/>
      <c r="EJT23" s="31"/>
      <c r="EJU23" s="31"/>
      <c r="EJV23" s="31"/>
      <c r="EJW23" s="31"/>
      <c r="EJX23" s="31"/>
      <c r="EJY23" s="31"/>
      <c r="EJZ23" s="31"/>
      <c r="EKA23" s="31"/>
      <c r="EKB23" s="31"/>
      <c r="EKC23" s="31"/>
      <c r="EKD23" s="31"/>
      <c r="EKE23" s="31"/>
      <c r="EKF23" s="31"/>
      <c r="EKG23" s="31"/>
      <c r="EKH23" s="31"/>
      <c r="EKI23" s="31"/>
      <c r="EKJ23" s="31"/>
      <c r="EKK23" s="31"/>
      <c r="EKL23" s="31"/>
      <c r="EKM23" s="31"/>
      <c r="EKN23" s="31"/>
      <c r="EKO23" s="31"/>
      <c r="EKP23" s="31"/>
      <c r="EKQ23" s="31"/>
      <c r="EKR23" s="31"/>
      <c r="EKS23" s="31"/>
      <c r="EKT23" s="31"/>
      <c r="EKU23" s="31"/>
      <c r="EKV23" s="31"/>
      <c r="EKW23" s="31"/>
      <c r="EKX23" s="31"/>
      <c r="EKY23" s="31"/>
      <c r="EKZ23" s="31"/>
      <c r="ELA23" s="31"/>
      <c r="ELB23" s="31"/>
      <c r="ELC23" s="31"/>
      <c r="ELD23" s="31"/>
      <c r="ELE23" s="31"/>
      <c r="ELF23" s="31"/>
      <c r="ELG23" s="31"/>
      <c r="ELH23" s="31"/>
      <c r="ELI23" s="31"/>
      <c r="ELJ23" s="31"/>
      <c r="ELK23" s="31"/>
      <c r="ELL23" s="31"/>
      <c r="ELM23" s="31"/>
      <c r="ELN23" s="31"/>
      <c r="ELO23" s="31"/>
      <c r="ELP23" s="31"/>
      <c r="ELQ23" s="31"/>
      <c r="ELR23" s="31"/>
      <c r="ELS23" s="31"/>
      <c r="ELT23" s="31"/>
      <c r="ELU23" s="31"/>
      <c r="ELV23" s="31"/>
      <c r="ELW23" s="31"/>
      <c r="ELX23" s="31"/>
      <c r="ELY23" s="31"/>
      <c r="ELZ23" s="31"/>
      <c r="EMA23" s="31"/>
      <c r="EMB23" s="31"/>
      <c r="EMC23" s="31"/>
      <c r="EMD23" s="31"/>
      <c r="EME23" s="31"/>
      <c r="EMF23" s="31"/>
      <c r="EMG23" s="31"/>
      <c r="EMH23" s="31"/>
      <c r="EMI23" s="31"/>
      <c r="EMJ23" s="31"/>
      <c r="EMK23" s="31"/>
      <c r="EML23" s="31"/>
      <c r="EMM23" s="31"/>
      <c r="EMN23" s="31"/>
      <c r="EMO23" s="31"/>
      <c r="EMP23" s="31"/>
      <c r="EMQ23" s="31"/>
      <c r="EMR23" s="31"/>
      <c r="EMS23" s="31"/>
      <c r="EMT23" s="31"/>
      <c r="EMU23" s="31"/>
      <c r="EMV23" s="31"/>
      <c r="EMW23" s="31"/>
      <c r="EMX23" s="31"/>
      <c r="EMY23" s="31"/>
      <c r="EMZ23" s="31"/>
      <c r="ENA23" s="31"/>
      <c r="ENB23" s="31"/>
      <c r="ENC23" s="31"/>
      <c r="END23" s="31"/>
      <c r="ENE23" s="31"/>
      <c r="ENF23" s="31"/>
      <c r="ENG23" s="31"/>
      <c r="ENH23" s="31"/>
      <c r="ENI23" s="31"/>
      <c r="ENJ23" s="31"/>
      <c r="ENK23" s="31"/>
      <c r="ENL23" s="31"/>
      <c r="ENM23" s="31"/>
      <c r="ENN23" s="31"/>
      <c r="ENO23" s="31"/>
      <c r="ENP23" s="31"/>
      <c r="ENQ23" s="31"/>
      <c r="ENR23" s="31"/>
      <c r="ENS23" s="31"/>
      <c r="ENT23" s="31"/>
      <c r="ENU23" s="31"/>
      <c r="ENV23" s="31"/>
      <c r="ENW23" s="31"/>
      <c r="ENX23" s="31"/>
      <c r="ENY23" s="31"/>
      <c r="ENZ23" s="31"/>
      <c r="EOA23" s="31"/>
      <c r="EOB23" s="31"/>
      <c r="EOC23" s="31"/>
      <c r="EOD23" s="31"/>
      <c r="EOE23" s="31"/>
      <c r="EOF23" s="31"/>
      <c r="EOG23" s="31"/>
      <c r="EOH23" s="31"/>
      <c r="EOI23" s="31"/>
      <c r="EOJ23" s="31"/>
      <c r="EOK23" s="31"/>
      <c r="EOL23" s="31"/>
      <c r="EOM23" s="31"/>
      <c r="EON23" s="31"/>
      <c r="EOO23" s="31"/>
      <c r="EOP23" s="31"/>
      <c r="EOQ23" s="31"/>
      <c r="EOR23" s="31"/>
      <c r="EOS23" s="31"/>
      <c r="EOT23" s="31"/>
      <c r="EOU23" s="31"/>
      <c r="EOV23" s="31"/>
      <c r="EOW23" s="31"/>
      <c r="EOX23" s="31"/>
      <c r="EOY23" s="31"/>
      <c r="EOZ23" s="31"/>
      <c r="EPA23" s="31"/>
      <c r="EPB23" s="31"/>
      <c r="EPC23" s="31"/>
      <c r="EPD23" s="31"/>
      <c r="EPE23" s="31"/>
      <c r="EPF23" s="31"/>
      <c r="EPG23" s="31"/>
      <c r="EPH23" s="31"/>
      <c r="EPI23" s="31"/>
      <c r="EPJ23" s="31"/>
      <c r="EPK23" s="31"/>
      <c r="EPL23" s="31"/>
      <c r="EPM23" s="31"/>
      <c r="EPN23" s="31"/>
      <c r="EPO23" s="31"/>
      <c r="EPP23" s="31"/>
      <c r="EPQ23" s="31"/>
      <c r="EPR23" s="31"/>
      <c r="EPS23" s="31"/>
      <c r="EPT23" s="31"/>
      <c r="EPU23" s="31"/>
      <c r="EPV23" s="31"/>
      <c r="EPW23" s="31"/>
      <c r="EPX23" s="31"/>
      <c r="EPY23" s="31"/>
      <c r="EPZ23" s="31"/>
      <c r="EQA23" s="31"/>
      <c r="EQB23" s="31"/>
      <c r="EQC23" s="31"/>
      <c r="EQD23" s="31"/>
      <c r="EQE23" s="31"/>
      <c r="EQF23" s="31"/>
      <c r="EQG23" s="31"/>
      <c r="EQH23" s="31"/>
      <c r="EQI23" s="31"/>
      <c r="EQJ23" s="31"/>
      <c r="EQK23" s="31"/>
      <c r="EQL23" s="31"/>
      <c r="EQM23" s="31"/>
      <c r="EQN23" s="31"/>
      <c r="EQO23" s="31"/>
      <c r="EQP23" s="31"/>
      <c r="EQQ23" s="31"/>
      <c r="EQR23" s="31"/>
      <c r="EQS23" s="31"/>
      <c r="EQT23" s="31"/>
      <c r="EQU23" s="31"/>
      <c r="EQV23" s="31"/>
      <c r="EQW23" s="31"/>
      <c r="EQX23" s="31"/>
      <c r="EQY23" s="31"/>
      <c r="EQZ23" s="31"/>
      <c r="ERA23" s="31"/>
      <c r="ERB23" s="31"/>
      <c r="ERC23" s="31"/>
      <c r="ERD23" s="31"/>
      <c r="ERE23" s="31"/>
      <c r="ERF23" s="31"/>
      <c r="ERG23" s="31"/>
      <c r="ERH23" s="31"/>
      <c r="ERI23" s="31"/>
      <c r="ERJ23" s="31"/>
      <c r="ERK23" s="31"/>
      <c r="ERL23" s="31"/>
      <c r="ERM23" s="31"/>
      <c r="ERN23" s="31"/>
      <c r="ERO23" s="31"/>
      <c r="ERP23" s="31"/>
      <c r="ERQ23" s="31"/>
      <c r="ERR23" s="31"/>
      <c r="ERS23" s="31"/>
      <c r="ERT23" s="31"/>
      <c r="ERU23" s="31"/>
      <c r="ERV23" s="31"/>
      <c r="ERW23" s="31"/>
      <c r="ERX23" s="31"/>
      <c r="ERY23" s="31"/>
      <c r="ERZ23" s="31"/>
      <c r="ESA23" s="31"/>
      <c r="ESB23" s="31"/>
      <c r="ESC23" s="31"/>
      <c r="ESD23" s="31"/>
      <c r="ESE23" s="31"/>
      <c r="ESF23" s="31"/>
      <c r="ESG23" s="31"/>
      <c r="ESH23" s="31"/>
      <c r="ESI23" s="31"/>
      <c r="ESJ23" s="31"/>
      <c r="ESK23" s="31"/>
      <c r="ESL23" s="31"/>
      <c r="ESM23" s="31"/>
      <c r="ESN23" s="31"/>
      <c r="ESO23" s="31"/>
      <c r="ESP23" s="31"/>
      <c r="ESQ23" s="31"/>
      <c r="ESR23" s="31"/>
      <c r="ESS23" s="31"/>
      <c r="EST23" s="31"/>
      <c r="ESU23" s="31"/>
      <c r="ESV23" s="31"/>
      <c r="ESW23" s="31"/>
      <c r="ESX23" s="31"/>
      <c r="ESY23" s="31"/>
      <c r="ESZ23" s="31"/>
      <c r="ETA23" s="31"/>
      <c r="ETB23" s="31"/>
      <c r="ETC23" s="31"/>
      <c r="ETD23" s="31"/>
      <c r="ETE23" s="31"/>
      <c r="ETF23" s="31"/>
      <c r="ETG23" s="31"/>
      <c r="ETH23" s="31"/>
      <c r="ETI23" s="31"/>
      <c r="ETJ23" s="31"/>
      <c r="ETK23" s="31"/>
      <c r="ETL23" s="31"/>
      <c r="ETM23" s="31"/>
      <c r="ETN23" s="31"/>
      <c r="ETO23" s="31"/>
      <c r="ETP23" s="31"/>
      <c r="ETQ23" s="31"/>
      <c r="ETR23" s="31"/>
      <c r="ETS23" s="31"/>
      <c r="ETT23" s="31"/>
      <c r="ETU23" s="31"/>
      <c r="ETV23" s="31"/>
      <c r="ETW23" s="31"/>
      <c r="ETX23" s="31"/>
      <c r="ETY23" s="31"/>
      <c r="ETZ23" s="31"/>
      <c r="EUA23" s="31"/>
      <c r="EUB23" s="31"/>
      <c r="EUC23" s="31"/>
      <c r="EUD23" s="31"/>
      <c r="EUE23" s="31"/>
      <c r="EUF23" s="31"/>
      <c r="EUG23" s="31"/>
      <c r="EUH23" s="31"/>
      <c r="EUI23" s="31"/>
      <c r="EUJ23" s="31"/>
      <c r="EUK23" s="31"/>
      <c r="EUL23" s="31"/>
      <c r="EUM23" s="31"/>
      <c r="EUN23" s="31"/>
      <c r="EUO23" s="31"/>
      <c r="EUP23" s="31"/>
      <c r="EUQ23" s="31"/>
      <c r="EUR23" s="31"/>
      <c r="EUS23" s="31"/>
      <c r="EUT23" s="31"/>
      <c r="EUU23" s="31"/>
      <c r="EUV23" s="31"/>
      <c r="EUW23" s="31"/>
      <c r="EUX23" s="31"/>
      <c r="EUY23" s="31"/>
      <c r="EUZ23" s="31"/>
      <c r="EVA23" s="31"/>
      <c r="EVB23" s="31"/>
      <c r="EVC23" s="31"/>
      <c r="EVD23" s="31"/>
      <c r="EVE23" s="31"/>
      <c r="EVF23" s="31"/>
      <c r="EVG23" s="31"/>
      <c r="EVH23" s="31"/>
      <c r="EVI23" s="31"/>
      <c r="EVJ23" s="31"/>
      <c r="EVK23" s="31"/>
      <c r="EVL23" s="31"/>
      <c r="EVM23" s="31"/>
      <c r="EVN23" s="31"/>
      <c r="EVO23" s="31"/>
      <c r="EVP23" s="31"/>
      <c r="EVQ23" s="31"/>
      <c r="EVR23" s="31"/>
      <c r="EVS23" s="31"/>
      <c r="EVT23" s="31"/>
      <c r="EVU23" s="31"/>
      <c r="EVV23" s="31"/>
      <c r="EVW23" s="31"/>
      <c r="EVX23" s="31"/>
      <c r="EVY23" s="31"/>
      <c r="EVZ23" s="31"/>
      <c r="EWA23" s="31"/>
      <c r="EWB23" s="31"/>
      <c r="EWC23" s="31"/>
      <c r="EWD23" s="31"/>
      <c r="EWE23" s="31"/>
      <c r="EWF23" s="31"/>
      <c r="EWG23" s="31"/>
      <c r="EWH23" s="31"/>
      <c r="EWI23" s="31"/>
      <c r="EWJ23" s="31"/>
      <c r="EWK23" s="31"/>
      <c r="EWL23" s="31"/>
      <c r="EWM23" s="31"/>
      <c r="EWN23" s="31"/>
      <c r="EWO23" s="31"/>
      <c r="EWP23" s="31"/>
      <c r="EWQ23" s="31"/>
      <c r="EWR23" s="31"/>
      <c r="EWS23" s="31"/>
      <c r="EWT23" s="31"/>
      <c r="EWU23" s="31"/>
      <c r="EWV23" s="31"/>
      <c r="EWW23" s="31"/>
      <c r="EWX23" s="31"/>
      <c r="EWY23" s="31"/>
      <c r="EWZ23" s="31"/>
      <c r="EXA23" s="31"/>
      <c r="EXB23" s="31"/>
      <c r="EXC23" s="31"/>
      <c r="EXD23" s="31"/>
      <c r="EXE23" s="31"/>
      <c r="EXF23" s="31"/>
      <c r="EXG23" s="31"/>
      <c r="EXH23" s="31"/>
      <c r="EXI23" s="31"/>
      <c r="EXJ23" s="31"/>
      <c r="EXK23" s="31"/>
      <c r="EXL23" s="31"/>
      <c r="EXM23" s="31"/>
      <c r="EXN23" s="31"/>
      <c r="EXO23" s="31"/>
      <c r="EXP23" s="31"/>
      <c r="EXQ23" s="31"/>
      <c r="EXR23" s="31"/>
      <c r="EXS23" s="31"/>
      <c r="EXT23" s="31"/>
      <c r="EXU23" s="31"/>
      <c r="EXV23" s="31"/>
      <c r="EXW23" s="31"/>
      <c r="EXX23" s="31"/>
      <c r="EXY23" s="31"/>
      <c r="EXZ23" s="31"/>
      <c r="EYA23" s="31"/>
      <c r="EYB23" s="31"/>
      <c r="EYC23" s="31"/>
      <c r="EYD23" s="31"/>
      <c r="EYE23" s="31"/>
      <c r="EYF23" s="31"/>
      <c r="EYG23" s="31"/>
      <c r="EYH23" s="31"/>
      <c r="EYI23" s="31"/>
      <c r="EYJ23" s="31"/>
      <c r="EYK23" s="31"/>
      <c r="EYL23" s="31"/>
      <c r="EYM23" s="31"/>
      <c r="EYN23" s="31"/>
      <c r="EYO23" s="31"/>
      <c r="EYP23" s="31"/>
      <c r="EYQ23" s="31"/>
      <c r="EYR23" s="31"/>
      <c r="EYS23" s="31"/>
      <c r="EYT23" s="31"/>
      <c r="EYU23" s="31"/>
      <c r="EYV23" s="31"/>
      <c r="EYW23" s="31"/>
      <c r="EYX23" s="31"/>
      <c r="EYY23" s="31"/>
      <c r="EYZ23" s="31"/>
      <c r="EZA23" s="31"/>
      <c r="EZB23" s="31"/>
      <c r="EZC23" s="31"/>
      <c r="EZD23" s="31"/>
      <c r="EZE23" s="31"/>
      <c r="EZF23" s="31"/>
      <c r="EZG23" s="31"/>
      <c r="EZH23" s="31"/>
      <c r="EZI23" s="31"/>
      <c r="EZJ23" s="31"/>
      <c r="EZK23" s="31"/>
      <c r="EZL23" s="31"/>
      <c r="EZM23" s="31"/>
      <c r="EZN23" s="31"/>
      <c r="EZO23" s="31"/>
      <c r="EZP23" s="31"/>
      <c r="EZQ23" s="31"/>
      <c r="EZR23" s="31"/>
      <c r="EZS23" s="31"/>
      <c r="EZT23" s="31"/>
      <c r="EZU23" s="31"/>
      <c r="EZV23" s="31"/>
      <c r="EZW23" s="31"/>
      <c r="EZX23" s="31"/>
      <c r="EZY23" s="31"/>
      <c r="EZZ23" s="31"/>
      <c r="FAA23" s="31"/>
      <c r="FAB23" s="31"/>
      <c r="FAC23" s="31"/>
      <c r="FAD23" s="31"/>
      <c r="FAE23" s="31"/>
      <c r="FAF23" s="31"/>
      <c r="FAG23" s="31"/>
      <c r="FAH23" s="31"/>
      <c r="FAI23" s="31"/>
      <c r="FAJ23" s="31"/>
      <c r="FAK23" s="31"/>
      <c r="FAL23" s="31"/>
      <c r="FAM23" s="31"/>
      <c r="FAN23" s="31"/>
      <c r="FAO23" s="31"/>
      <c r="FAP23" s="31"/>
      <c r="FAQ23" s="31"/>
      <c r="FAR23" s="31"/>
      <c r="FAS23" s="31"/>
      <c r="FAT23" s="31"/>
      <c r="FAU23" s="31"/>
      <c r="FAV23" s="31"/>
      <c r="FAW23" s="31"/>
      <c r="FAX23" s="31"/>
      <c r="FAY23" s="31"/>
      <c r="FAZ23" s="31"/>
      <c r="FBA23" s="31"/>
      <c r="FBB23" s="31"/>
      <c r="FBC23" s="31"/>
      <c r="FBD23" s="31"/>
      <c r="FBE23" s="31"/>
      <c r="FBF23" s="31"/>
      <c r="FBG23" s="31"/>
      <c r="FBH23" s="31"/>
      <c r="FBI23" s="31"/>
      <c r="FBJ23" s="31"/>
      <c r="FBK23" s="31"/>
      <c r="FBL23" s="31"/>
      <c r="FBM23" s="31"/>
      <c r="FBN23" s="31"/>
      <c r="FBO23" s="31"/>
      <c r="FBP23" s="31"/>
      <c r="FBQ23" s="31"/>
      <c r="FBR23" s="31"/>
      <c r="FBS23" s="31"/>
      <c r="FBT23" s="31"/>
      <c r="FBU23" s="31"/>
      <c r="FBV23" s="31"/>
      <c r="FBW23" s="31"/>
      <c r="FBX23" s="31"/>
      <c r="FBY23" s="31"/>
      <c r="FBZ23" s="31"/>
      <c r="FCA23" s="31"/>
      <c r="FCB23" s="31"/>
      <c r="FCC23" s="31"/>
      <c r="FCD23" s="31"/>
      <c r="FCE23" s="31"/>
      <c r="FCF23" s="31"/>
      <c r="FCG23" s="31"/>
      <c r="FCH23" s="31"/>
      <c r="FCI23" s="31"/>
      <c r="FCJ23" s="31"/>
      <c r="FCK23" s="31"/>
      <c r="FCL23" s="31"/>
      <c r="FCM23" s="31"/>
      <c r="FCN23" s="31"/>
      <c r="FCO23" s="31"/>
      <c r="FCP23" s="31"/>
      <c r="FCQ23" s="31"/>
      <c r="FCR23" s="31"/>
      <c r="FCS23" s="31"/>
      <c r="FCT23" s="31"/>
      <c r="FCU23" s="31"/>
      <c r="FCV23" s="31"/>
      <c r="FCW23" s="31"/>
      <c r="FCX23" s="31"/>
      <c r="FCY23" s="31"/>
      <c r="FCZ23" s="31"/>
      <c r="FDA23" s="31"/>
      <c r="FDB23" s="31"/>
      <c r="FDC23" s="31"/>
      <c r="FDD23" s="31"/>
      <c r="FDE23" s="31"/>
      <c r="FDF23" s="31"/>
      <c r="FDG23" s="31"/>
      <c r="FDH23" s="31"/>
      <c r="FDI23" s="31"/>
      <c r="FDJ23" s="31"/>
      <c r="FDK23" s="31"/>
      <c r="FDL23" s="31"/>
      <c r="FDM23" s="31"/>
      <c r="FDN23" s="31"/>
      <c r="FDO23" s="31"/>
      <c r="FDP23" s="31"/>
      <c r="FDQ23" s="31"/>
      <c r="FDR23" s="31"/>
      <c r="FDS23" s="31"/>
      <c r="FDT23" s="31"/>
      <c r="FDU23" s="31"/>
      <c r="FDV23" s="31"/>
      <c r="FDW23" s="31"/>
      <c r="FDX23" s="31"/>
      <c r="FDY23" s="31"/>
      <c r="FDZ23" s="31"/>
      <c r="FEA23" s="31"/>
      <c r="FEB23" s="31"/>
      <c r="FEC23" s="31"/>
      <c r="FED23" s="31"/>
      <c r="FEE23" s="31"/>
      <c r="FEF23" s="31"/>
      <c r="FEG23" s="31"/>
      <c r="FEH23" s="31"/>
      <c r="FEI23" s="31"/>
      <c r="FEJ23" s="31"/>
      <c r="FEK23" s="31"/>
      <c r="FEL23" s="31"/>
      <c r="FEM23" s="31"/>
      <c r="FEN23" s="31"/>
      <c r="FEO23" s="31"/>
      <c r="FEP23" s="31"/>
      <c r="FEQ23" s="31"/>
      <c r="FER23" s="31"/>
      <c r="FES23" s="31"/>
      <c r="FET23" s="31"/>
      <c r="FEU23" s="31"/>
      <c r="FEV23" s="31"/>
      <c r="FEW23" s="31"/>
      <c r="FEX23" s="31"/>
      <c r="FEY23" s="31"/>
      <c r="FEZ23" s="31"/>
      <c r="FFA23" s="31"/>
      <c r="FFB23" s="31"/>
      <c r="FFC23" s="31"/>
      <c r="FFD23" s="31"/>
      <c r="FFE23" s="31"/>
      <c r="FFF23" s="31"/>
      <c r="FFG23" s="31"/>
      <c r="FFH23" s="31"/>
      <c r="FFI23" s="31"/>
      <c r="FFJ23" s="31"/>
      <c r="FFK23" s="31"/>
      <c r="FFL23" s="31"/>
      <c r="FFM23" s="31"/>
      <c r="FFN23" s="31"/>
      <c r="FFO23" s="31"/>
      <c r="FFP23" s="31"/>
      <c r="FFQ23" s="31"/>
      <c r="FFR23" s="31"/>
      <c r="FFS23" s="31"/>
      <c r="FFT23" s="31"/>
      <c r="FFU23" s="31"/>
      <c r="FFV23" s="31"/>
      <c r="FFW23" s="31"/>
      <c r="FFX23" s="31"/>
      <c r="FFY23" s="31"/>
      <c r="FFZ23" s="31"/>
      <c r="FGA23" s="31"/>
      <c r="FGB23" s="31"/>
      <c r="FGC23" s="31"/>
      <c r="FGD23" s="31"/>
      <c r="FGE23" s="31"/>
      <c r="FGF23" s="31"/>
      <c r="FGG23" s="31"/>
      <c r="FGH23" s="31"/>
      <c r="FGI23" s="31"/>
      <c r="FGJ23" s="31"/>
      <c r="FGK23" s="31"/>
      <c r="FGL23" s="31"/>
      <c r="FGM23" s="31"/>
      <c r="FGN23" s="31"/>
      <c r="FGO23" s="31"/>
      <c r="FGP23" s="31"/>
      <c r="FGQ23" s="31"/>
      <c r="FGR23" s="31"/>
      <c r="FGS23" s="31"/>
      <c r="FGT23" s="31"/>
      <c r="FGU23" s="31"/>
      <c r="FGV23" s="31"/>
      <c r="FGW23" s="31"/>
      <c r="FGX23" s="31"/>
      <c r="FGY23" s="31"/>
      <c r="FGZ23" s="31"/>
      <c r="FHA23" s="31"/>
      <c r="FHB23" s="31"/>
      <c r="FHC23" s="31"/>
      <c r="FHD23" s="31"/>
      <c r="FHE23" s="31"/>
      <c r="FHF23" s="31"/>
      <c r="FHG23" s="31"/>
      <c r="FHH23" s="31"/>
      <c r="FHI23" s="31"/>
      <c r="FHJ23" s="31"/>
      <c r="FHK23" s="31"/>
      <c r="FHL23" s="31"/>
      <c r="FHM23" s="31"/>
      <c r="FHN23" s="31"/>
      <c r="FHO23" s="31"/>
      <c r="FHP23" s="31"/>
      <c r="FHQ23" s="31"/>
      <c r="FHR23" s="31"/>
      <c r="FHS23" s="31"/>
      <c r="FHT23" s="31"/>
      <c r="FHU23" s="31"/>
      <c r="FHV23" s="31"/>
      <c r="FHW23" s="31"/>
      <c r="FHX23" s="31"/>
      <c r="FHY23" s="31"/>
      <c r="FHZ23" s="31"/>
      <c r="FIA23" s="31"/>
      <c r="FIB23" s="31"/>
      <c r="FIC23" s="31"/>
      <c r="FID23" s="31"/>
      <c r="FIE23" s="31"/>
      <c r="FIF23" s="31"/>
      <c r="FIG23" s="31"/>
      <c r="FIH23" s="31"/>
      <c r="FII23" s="31"/>
      <c r="FIJ23" s="31"/>
      <c r="FIK23" s="31"/>
      <c r="FIL23" s="31"/>
      <c r="FIM23" s="31"/>
      <c r="FIN23" s="31"/>
      <c r="FIO23" s="31"/>
      <c r="FIP23" s="31"/>
      <c r="FIQ23" s="31"/>
      <c r="FIR23" s="31"/>
      <c r="FIS23" s="31"/>
      <c r="FIT23" s="31"/>
      <c r="FIU23" s="31"/>
      <c r="FIV23" s="31"/>
      <c r="FIW23" s="31"/>
      <c r="FIX23" s="31"/>
      <c r="FIY23" s="31"/>
      <c r="FIZ23" s="31"/>
      <c r="FJA23" s="31"/>
      <c r="FJB23" s="31"/>
      <c r="FJC23" s="31"/>
      <c r="FJD23" s="31"/>
      <c r="FJE23" s="31"/>
      <c r="FJF23" s="31"/>
      <c r="FJG23" s="31"/>
      <c r="FJH23" s="31"/>
      <c r="FJI23" s="31"/>
      <c r="FJJ23" s="31"/>
      <c r="FJK23" s="31"/>
      <c r="FJL23" s="31"/>
      <c r="FJM23" s="31"/>
      <c r="FJN23" s="31"/>
      <c r="FJO23" s="31"/>
      <c r="FJP23" s="31"/>
      <c r="FJQ23" s="31"/>
      <c r="FJR23" s="31"/>
      <c r="FJS23" s="31"/>
      <c r="FJT23" s="31"/>
      <c r="FJU23" s="31"/>
      <c r="FJV23" s="31"/>
      <c r="FJW23" s="31"/>
      <c r="FJX23" s="31"/>
      <c r="FJY23" s="31"/>
      <c r="FJZ23" s="31"/>
      <c r="FKA23" s="31"/>
      <c r="FKB23" s="31"/>
      <c r="FKC23" s="31"/>
      <c r="FKD23" s="31"/>
      <c r="FKE23" s="31"/>
      <c r="FKF23" s="31"/>
      <c r="FKG23" s="31"/>
      <c r="FKH23" s="31"/>
      <c r="FKI23" s="31"/>
      <c r="FKJ23" s="31"/>
      <c r="FKK23" s="31"/>
      <c r="FKL23" s="31"/>
      <c r="FKM23" s="31"/>
      <c r="FKN23" s="31"/>
      <c r="FKO23" s="31"/>
      <c r="FKP23" s="31"/>
      <c r="FKQ23" s="31"/>
      <c r="FKR23" s="31"/>
      <c r="FKS23" s="31"/>
      <c r="FKT23" s="31"/>
      <c r="FKU23" s="31"/>
      <c r="FKV23" s="31"/>
      <c r="FKW23" s="31"/>
      <c r="FKX23" s="31"/>
      <c r="FKY23" s="31"/>
      <c r="FKZ23" s="31"/>
      <c r="FLA23" s="31"/>
      <c r="FLB23" s="31"/>
      <c r="FLC23" s="31"/>
      <c r="FLD23" s="31"/>
      <c r="FLE23" s="31"/>
      <c r="FLF23" s="31"/>
      <c r="FLG23" s="31"/>
      <c r="FLH23" s="31"/>
      <c r="FLI23" s="31"/>
      <c r="FLJ23" s="31"/>
      <c r="FLK23" s="31"/>
      <c r="FLL23" s="31"/>
      <c r="FLM23" s="31"/>
      <c r="FLN23" s="31"/>
      <c r="FLO23" s="31"/>
      <c r="FLP23" s="31"/>
      <c r="FLQ23" s="31"/>
      <c r="FLR23" s="31"/>
      <c r="FLS23" s="31"/>
      <c r="FLT23" s="31"/>
      <c r="FLU23" s="31"/>
      <c r="FLV23" s="31"/>
      <c r="FLW23" s="31"/>
      <c r="FLX23" s="31"/>
      <c r="FLY23" s="31"/>
      <c r="FLZ23" s="31"/>
      <c r="FMA23" s="31"/>
      <c r="FMB23" s="31"/>
      <c r="FMC23" s="31"/>
      <c r="FMD23" s="31"/>
      <c r="FME23" s="31"/>
      <c r="FMF23" s="31"/>
      <c r="FMG23" s="31"/>
      <c r="FMH23" s="31"/>
      <c r="FMI23" s="31"/>
      <c r="FMJ23" s="31"/>
      <c r="FMK23" s="31"/>
      <c r="FML23" s="31"/>
      <c r="FMM23" s="31"/>
      <c r="FMN23" s="31"/>
      <c r="FMO23" s="31"/>
      <c r="FMP23" s="31"/>
      <c r="FMQ23" s="31"/>
      <c r="FMR23" s="31"/>
      <c r="FMS23" s="31"/>
      <c r="FMT23" s="31"/>
      <c r="FMU23" s="31"/>
      <c r="FMV23" s="31"/>
      <c r="FMW23" s="31"/>
      <c r="FMX23" s="31"/>
      <c r="FMY23" s="31"/>
      <c r="FMZ23" s="31"/>
      <c r="FNA23" s="31"/>
      <c r="FNB23" s="31"/>
      <c r="FNC23" s="31"/>
      <c r="FND23" s="31"/>
      <c r="FNE23" s="31"/>
      <c r="FNF23" s="31"/>
      <c r="FNG23" s="31"/>
      <c r="FNH23" s="31"/>
      <c r="FNI23" s="31"/>
      <c r="FNJ23" s="31"/>
      <c r="FNK23" s="31"/>
      <c r="FNL23" s="31"/>
      <c r="FNM23" s="31"/>
      <c r="FNN23" s="31"/>
      <c r="FNO23" s="31"/>
      <c r="FNP23" s="31"/>
      <c r="FNQ23" s="31"/>
      <c r="FNR23" s="31"/>
      <c r="FNS23" s="31"/>
      <c r="FNT23" s="31"/>
      <c r="FNU23" s="31"/>
      <c r="FNV23" s="31"/>
      <c r="FNW23" s="31"/>
      <c r="FNX23" s="31"/>
      <c r="FNY23" s="31"/>
      <c r="FNZ23" s="31"/>
      <c r="FOA23" s="31"/>
      <c r="FOB23" s="31"/>
      <c r="FOC23" s="31"/>
      <c r="FOD23" s="31"/>
      <c r="FOE23" s="31"/>
      <c r="FOF23" s="31"/>
      <c r="FOG23" s="31"/>
      <c r="FOH23" s="31"/>
      <c r="FOI23" s="31"/>
      <c r="FOJ23" s="31"/>
      <c r="FOK23" s="31"/>
      <c r="FOL23" s="31"/>
      <c r="FOM23" s="31"/>
      <c r="FON23" s="31"/>
      <c r="FOO23" s="31"/>
      <c r="FOP23" s="31"/>
      <c r="FOQ23" s="31"/>
      <c r="FOR23" s="31"/>
      <c r="FOS23" s="31"/>
      <c r="FOT23" s="31"/>
      <c r="FOU23" s="31"/>
      <c r="FOV23" s="31"/>
      <c r="FOW23" s="31"/>
      <c r="FOX23" s="31"/>
      <c r="FOY23" s="31"/>
      <c r="FOZ23" s="31"/>
      <c r="FPA23" s="31"/>
      <c r="FPB23" s="31"/>
      <c r="FPC23" s="31"/>
      <c r="FPD23" s="31"/>
      <c r="FPE23" s="31"/>
      <c r="FPF23" s="31"/>
      <c r="FPG23" s="31"/>
      <c r="FPH23" s="31"/>
      <c r="FPI23" s="31"/>
      <c r="FPJ23" s="31"/>
      <c r="FPK23" s="31"/>
      <c r="FPL23" s="31"/>
      <c r="FPM23" s="31"/>
      <c r="FPN23" s="31"/>
      <c r="FPO23" s="31"/>
      <c r="FPP23" s="31"/>
      <c r="FPQ23" s="31"/>
      <c r="FPR23" s="31"/>
      <c r="FPS23" s="31"/>
      <c r="FPT23" s="31"/>
      <c r="FPU23" s="31"/>
      <c r="FPV23" s="31"/>
      <c r="FPW23" s="31"/>
      <c r="FPX23" s="31"/>
      <c r="FPY23" s="31"/>
      <c r="FPZ23" s="31"/>
      <c r="FQA23" s="31"/>
      <c r="FQB23" s="31"/>
      <c r="FQC23" s="31"/>
      <c r="FQD23" s="31"/>
      <c r="FQE23" s="31"/>
      <c r="FQF23" s="31"/>
      <c r="FQG23" s="31"/>
      <c r="FQH23" s="31"/>
      <c r="FQI23" s="31"/>
      <c r="FQJ23" s="31"/>
      <c r="FQK23" s="31"/>
      <c r="FQL23" s="31"/>
      <c r="FQM23" s="31"/>
      <c r="FQN23" s="31"/>
      <c r="FQO23" s="31"/>
      <c r="FQP23" s="31"/>
      <c r="FQQ23" s="31"/>
      <c r="FQR23" s="31"/>
      <c r="FQS23" s="31"/>
      <c r="FQT23" s="31"/>
      <c r="FQU23" s="31"/>
      <c r="FQV23" s="31"/>
      <c r="FQW23" s="31"/>
      <c r="FQX23" s="31"/>
      <c r="FQY23" s="31"/>
      <c r="FQZ23" s="31"/>
      <c r="FRA23" s="31"/>
      <c r="FRB23" s="31"/>
      <c r="FRC23" s="31"/>
      <c r="FRD23" s="31"/>
      <c r="FRE23" s="31"/>
      <c r="FRF23" s="31"/>
      <c r="FRG23" s="31"/>
      <c r="FRH23" s="31"/>
      <c r="FRI23" s="31"/>
      <c r="FRJ23" s="31"/>
      <c r="FRK23" s="31"/>
      <c r="FRL23" s="31"/>
      <c r="FRM23" s="31"/>
      <c r="FRN23" s="31"/>
      <c r="FRO23" s="31"/>
      <c r="FRP23" s="31"/>
      <c r="FRQ23" s="31"/>
      <c r="FRR23" s="31"/>
      <c r="FRS23" s="31"/>
      <c r="FRT23" s="31"/>
      <c r="FRU23" s="31"/>
      <c r="FRV23" s="31"/>
      <c r="FRW23" s="31"/>
      <c r="FRX23" s="31"/>
      <c r="FRY23" s="31"/>
      <c r="FRZ23" s="31"/>
      <c r="FSA23" s="31"/>
      <c r="FSB23" s="31"/>
      <c r="FSC23" s="31"/>
      <c r="FSD23" s="31"/>
      <c r="FSE23" s="31"/>
      <c r="FSF23" s="31"/>
      <c r="FSG23" s="31"/>
      <c r="FSH23" s="31"/>
      <c r="FSI23" s="31"/>
      <c r="FSJ23" s="31"/>
      <c r="FSK23" s="31"/>
      <c r="FSL23" s="31"/>
      <c r="FSM23" s="31"/>
      <c r="FSN23" s="31"/>
      <c r="FSO23" s="31"/>
      <c r="FSP23" s="31"/>
      <c r="FSQ23" s="31"/>
      <c r="FSR23" s="31"/>
      <c r="FSS23" s="31"/>
      <c r="FST23" s="31"/>
      <c r="FSU23" s="31"/>
      <c r="FSV23" s="31"/>
      <c r="FSW23" s="31"/>
      <c r="FSX23" s="31"/>
      <c r="FSY23" s="31"/>
      <c r="FSZ23" s="31"/>
      <c r="FTA23" s="31"/>
      <c r="FTB23" s="31"/>
      <c r="FTC23" s="31"/>
      <c r="FTD23" s="31"/>
      <c r="FTE23" s="31"/>
      <c r="FTF23" s="31"/>
      <c r="FTG23" s="31"/>
      <c r="FTH23" s="31"/>
      <c r="FTI23" s="31"/>
      <c r="FTJ23" s="31"/>
      <c r="FTK23" s="31"/>
      <c r="FTL23" s="31"/>
      <c r="FTM23" s="31"/>
      <c r="FTN23" s="31"/>
      <c r="FTO23" s="31"/>
      <c r="FTP23" s="31"/>
      <c r="FTQ23" s="31"/>
      <c r="FTR23" s="31"/>
      <c r="FTS23" s="31"/>
      <c r="FTT23" s="31"/>
      <c r="FTU23" s="31"/>
      <c r="FTV23" s="31"/>
      <c r="FTW23" s="31"/>
      <c r="FTX23" s="31"/>
      <c r="FTY23" s="31"/>
      <c r="FTZ23" s="31"/>
      <c r="FUA23" s="31"/>
      <c r="FUB23" s="31"/>
      <c r="FUC23" s="31"/>
      <c r="FUD23" s="31"/>
      <c r="FUE23" s="31"/>
      <c r="FUF23" s="31"/>
      <c r="FUG23" s="31"/>
      <c r="FUH23" s="31"/>
      <c r="FUI23" s="31"/>
      <c r="FUJ23" s="31"/>
      <c r="FUK23" s="31"/>
      <c r="FUL23" s="31"/>
      <c r="FUM23" s="31"/>
      <c r="FUN23" s="31"/>
      <c r="FUO23" s="31"/>
      <c r="FUP23" s="31"/>
      <c r="FUQ23" s="31"/>
      <c r="FUR23" s="31"/>
      <c r="FUS23" s="31"/>
      <c r="FUT23" s="31"/>
      <c r="FUU23" s="31"/>
      <c r="FUV23" s="31"/>
      <c r="FUW23" s="31"/>
      <c r="FUX23" s="31"/>
      <c r="FUY23" s="31"/>
      <c r="FUZ23" s="31"/>
      <c r="FVA23" s="31"/>
      <c r="FVB23" s="31"/>
      <c r="FVC23" s="31"/>
      <c r="FVD23" s="31"/>
      <c r="FVE23" s="31"/>
      <c r="FVF23" s="31"/>
      <c r="FVG23" s="31"/>
      <c r="FVH23" s="31"/>
      <c r="FVI23" s="31"/>
      <c r="FVJ23" s="31"/>
      <c r="FVK23" s="31"/>
      <c r="FVL23" s="31"/>
      <c r="FVM23" s="31"/>
      <c r="FVN23" s="31"/>
      <c r="FVO23" s="31"/>
      <c r="FVP23" s="31"/>
      <c r="FVQ23" s="31"/>
      <c r="FVR23" s="31"/>
      <c r="FVS23" s="31"/>
      <c r="FVT23" s="31"/>
      <c r="FVU23" s="31"/>
      <c r="FVV23" s="31"/>
      <c r="FVW23" s="31"/>
      <c r="FVX23" s="31"/>
      <c r="FVY23" s="31"/>
      <c r="FVZ23" s="31"/>
      <c r="FWA23" s="31"/>
      <c r="FWB23" s="31"/>
      <c r="FWC23" s="31"/>
      <c r="FWD23" s="31"/>
      <c r="FWE23" s="31"/>
      <c r="FWF23" s="31"/>
      <c r="FWG23" s="31"/>
      <c r="FWH23" s="31"/>
      <c r="FWI23" s="31"/>
      <c r="FWJ23" s="31"/>
      <c r="FWK23" s="31"/>
      <c r="FWL23" s="31"/>
      <c r="FWM23" s="31"/>
      <c r="FWN23" s="31"/>
      <c r="FWO23" s="31"/>
      <c r="FWP23" s="31"/>
      <c r="FWQ23" s="31"/>
      <c r="FWR23" s="31"/>
      <c r="FWS23" s="31"/>
      <c r="FWT23" s="31"/>
      <c r="FWU23" s="31"/>
      <c r="FWV23" s="31"/>
      <c r="FWW23" s="31"/>
      <c r="FWX23" s="31"/>
      <c r="FWY23" s="31"/>
      <c r="FWZ23" s="31"/>
      <c r="FXA23" s="31"/>
      <c r="FXB23" s="31"/>
      <c r="FXC23" s="31"/>
      <c r="FXD23" s="31"/>
      <c r="FXE23" s="31"/>
      <c r="FXF23" s="31"/>
      <c r="FXG23" s="31"/>
      <c r="FXH23" s="31"/>
      <c r="FXI23" s="31"/>
      <c r="FXJ23" s="31"/>
      <c r="FXK23" s="31"/>
      <c r="FXL23" s="31"/>
      <c r="FXM23" s="31"/>
      <c r="FXN23" s="31"/>
      <c r="FXO23" s="31"/>
      <c r="FXP23" s="31"/>
      <c r="FXQ23" s="31"/>
      <c r="FXR23" s="31"/>
      <c r="FXS23" s="31"/>
      <c r="FXT23" s="31"/>
      <c r="FXU23" s="31"/>
      <c r="FXV23" s="31"/>
      <c r="FXW23" s="31"/>
      <c r="FXX23" s="31"/>
      <c r="FXY23" s="31"/>
      <c r="FXZ23" s="31"/>
      <c r="FYA23" s="31"/>
      <c r="FYB23" s="31"/>
      <c r="FYC23" s="31"/>
      <c r="FYD23" s="31"/>
      <c r="FYE23" s="31"/>
      <c r="FYF23" s="31"/>
      <c r="FYG23" s="31"/>
      <c r="FYH23" s="31"/>
      <c r="FYI23" s="31"/>
      <c r="FYJ23" s="31"/>
      <c r="FYK23" s="31"/>
      <c r="FYL23" s="31"/>
      <c r="FYM23" s="31"/>
      <c r="FYN23" s="31"/>
      <c r="FYO23" s="31"/>
      <c r="FYP23" s="31"/>
      <c r="FYQ23" s="31"/>
      <c r="FYR23" s="31"/>
      <c r="FYS23" s="31"/>
      <c r="FYT23" s="31"/>
      <c r="FYU23" s="31"/>
      <c r="FYV23" s="31"/>
      <c r="FYW23" s="31"/>
      <c r="FYX23" s="31"/>
      <c r="FYY23" s="31"/>
      <c r="FYZ23" s="31"/>
      <c r="FZA23" s="31"/>
      <c r="FZB23" s="31"/>
      <c r="FZC23" s="31"/>
      <c r="FZD23" s="31"/>
      <c r="FZE23" s="31"/>
      <c r="FZF23" s="31"/>
      <c r="FZG23" s="31"/>
      <c r="FZH23" s="31"/>
      <c r="FZI23" s="31"/>
      <c r="FZJ23" s="31"/>
      <c r="FZK23" s="31"/>
      <c r="FZL23" s="31"/>
      <c r="FZM23" s="31"/>
      <c r="FZN23" s="31"/>
      <c r="FZO23" s="31"/>
      <c r="FZP23" s="31"/>
      <c r="FZQ23" s="31"/>
      <c r="FZR23" s="31"/>
      <c r="FZS23" s="31"/>
      <c r="FZT23" s="31"/>
      <c r="FZU23" s="31"/>
      <c r="FZV23" s="31"/>
      <c r="FZW23" s="31"/>
      <c r="FZX23" s="31"/>
      <c r="FZY23" s="31"/>
      <c r="FZZ23" s="31"/>
      <c r="GAA23" s="31"/>
      <c r="GAB23" s="31"/>
      <c r="GAC23" s="31"/>
      <c r="GAD23" s="31"/>
      <c r="GAE23" s="31"/>
      <c r="GAF23" s="31"/>
      <c r="GAG23" s="31"/>
      <c r="GAH23" s="31"/>
      <c r="GAI23" s="31"/>
      <c r="GAJ23" s="31"/>
      <c r="GAK23" s="31"/>
      <c r="GAL23" s="31"/>
      <c r="GAM23" s="31"/>
      <c r="GAN23" s="31"/>
      <c r="GAO23" s="31"/>
      <c r="GAP23" s="31"/>
      <c r="GAQ23" s="31"/>
      <c r="GAR23" s="31"/>
      <c r="GAS23" s="31"/>
      <c r="GAT23" s="31"/>
      <c r="GAU23" s="31"/>
      <c r="GAV23" s="31"/>
      <c r="GAW23" s="31"/>
      <c r="GAX23" s="31"/>
      <c r="GAY23" s="31"/>
      <c r="GAZ23" s="31"/>
      <c r="GBA23" s="31"/>
      <c r="GBB23" s="31"/>
      <c r="GBC23" s="31"/>
      <c r="GBD23" s="31"/>
      <c r="GBE23" s="31"/>
      <c r="GBF23" s="31"/>
      <c r="GBG23" s="31"/>
      <c r="GBH23" s="31"/>
      <c r="GBI23" s="31"/>
      <c r="GBJ23" s="31"/>
      <c r="GBK23" s="31"/>
      <c r="GBL23" s="31"/>
      <c r="GBM23" s="31"/>
      <c r="GBN23" s="31"/>
      <c r="GBO23" s="31"/>
      <c r="GBP23" s="31"/>
      <c r="GBQ23" s="31"/>
      <c r="GBR23" s="31"/>
      <c r="GBS23" s="31"/>
      <c r="GBT23" s="31"/>
      <c r="GBU23" s="31"/>
      <c r="GBV23" s="31"/>
      <c r="GBW23" s="31"/>
      <c r="GBX23" s="31"/>
      <c r="GBY23" s="31"/>
      <c r="GBZ23" s="31"/>
      <c r="GCA23" s="31"/>
      <c r="GCB23" s="31"/>
      <c r="GCC23" s="31"/>
      <c r="GCD23" s="31"/>
      <c r="GCE23" s="31"/>
      <c r="GCF23" s="31"/>
      <c r="GCG23" s="31"/>
      <c r="GCH23" s="31"/>
      <c r="GCI23" s="31"/>
      <c r="GCJ23" s="31"/>
      <c r="GCK23" s="31"/>
      <c r="GCL23" s="31"/>
      <c r="GCM23" s="31"/>
      <c r="GCN23" s="31"/>
      <c r="GCO23" s="31"/>
      <c r="GCP23" s="31"/>
      <c r="GCQ23" s="31"/>
      <c r="GCR23" s="31"/>
      <c r="GCS23" s="31"/>
      <c r="GCT23" s="31"/>
      <c r="GCU23" s="31"/>
      <c r="GCV23" s="31"/>
      <c r="GCW23" s="31"/>
      <c r="GCX23" s="31"/>
      <c r="GCY23" s="31"/>
      <c r="GCZ23" s="31"/>
      <c r="GDA23" s="31"/>
      <c r="GDB23" s="31"/>
      <c r="GDC23" s="31"/>
      <c r="GDD23" s="31"/>
      <c r="GDE23" s="31"/>
      <c r="GDF23" s="31"/>
      <c r="GDG23" s="31"/>
      <c r="GDH23" s="31"/>
      <c r="GDI23" s="31"/>
      <c r="GDJ23" s="31"/>
      <c r="GDK23" s="31"/>
      <c r="GDL23" s="31"/>
      <c r="GDM23" s="31"/>
      <c r="GDN23" s="31"/>
      <c r="GDO23" s="31"/>
      <c r="GDP23" s="31"/>
      <c r="GDQ23" s="31"/>
      <c r="GDR23" s="31"/>
      <c r="GDS23" s="31"/>
      <c r="GDT23" s="31"/>
      <c r="GDU23" s="31"/>
      <c r="GDV23" s="31"/>
      <c r="GDW23" s="31"/>
      <c r="GDX23" s="31"/>
      <c r="GDY23" s="31"/>
      <c r="GDZ23" s="31"/>
      <c r="GEA23" s="31"/>
      <c r="GEB23" s="31"/>
      <c r="GEC23" s="31"/>
      <c r="GED23" s="31"/>
      <c r="GEE23" s="31"/>
      <c r="GEF23" s="31"/>
      <c r="GEG23" s="31"/>
      <c r="GEH23" s="31"/>
      <c r="GEI23" s="31"/>
      <c r="GEJ23" s="31"/>
      <c r="GEK23" s="31"/>
      <c r="GEL23" s="31"/>
      <c r="GEM23" s="31"/>
      <c r="GEN23" s="31"/>
      <c r="GEO23" s="31"/>
      <c r="GEP23" s="31"/>
      <c r="GEQ23" s="31"/>
      <c r="GER23" s="31"/>
      <c r="GES23" s="31"/>
      <c r="GET23" s="31"/>
      <c r="GEU23" s="31"/>
      <c r="GEV23" s="31"/>
      <c r="GEW23" s="31"/>
      <c r="GEX23" s="31"/>
      <c r="GEY23" s="31"/>
      <c r="GEZ23" s="31"/>
      <c r="GFA23" s="31"/>
      <c r="GFB23" s="31"/>
      <c r="GFC23" s="31"/>
      <c r="GFD23" s="31"/>
      <c r="GFE23" s="31"/>
      <c r="GFF23" s="31"/>
      <c r="GFG23" s="31"/>
      <c r="GFH23" s="31"/>
      <c r="GFI23" s="31"/>
      <c r="GFJ23" s="31"/>
      <c r="GFK23" s="31"/>
      <c r="GFL23" s="31"/>
      <c r="GFM23" s="31"/>
      <c r="GFN23" s="31"/>
      <c r="GFO23" s="31"/>
      <c r="GFP23" s="31"/>
      <c r="GFQ23" s="31"/>
      <c r="GFR23" s="31"/>
      <c r="GFS23" s="31"/>
      <c r="GFT23" s="31"/>
      <c r="GFU23" s="31"/>
      <c r="GFV23" s="31"/>
      <c r="GFW23" s="31"/>
      <c r="GFX23" s="31"/>
      <c r="GFY23" s="31"/>
      <c r="GFZ23" s="31"/>
      <c r="GGA23" s="31"/>
      <c r="GGB23" s="31"/>
      <c r="GGC23" s="31"/>
      <c r="GGD23" s="31"/>
      <c r="GGE23" s="31"/>
      <c r="GGF23" s="31"/>
      <c r="GGG23" s="31"/>
      <c r="GGH23" s="31"/>
      <c r="GGI23" s="31"/>
      <c r="GGJ23" s="31"/>
      <c r="GGK23" s="31"/>
      <c r="GGL23" s="31"/>
      <c r="GGM23" s="31"/>
      <c r="GGN23" s="31"/>
      <c r="GGO23" s="31"/>
      <c r="GGP23" s="31"/>
      <c r="GGQ23" s="31"/>
      <c r="GGR23" s="31"/>
      <c r="GGS23" s="31"/>
      <c r="GGT23" s="31"/>
      <c r="GGU23" s="31"/>
      <c r="GGV23" s="31"/>
      <c r="GGW23" s="31"/>
      <c r="GGX23" s="31"/>
      <c r="GGY23" s="31"/>
      <c r="GGZ23" s="31"/>
      <c r="GHA23" s="31"/>
      <c r="GHB23" s="31"/>
      <c r="GHC23" s="31"/>
      <c r="GHD23" s="31"/>
      <c r="GHE23" s="31"/>
      <c r="GHF23" s="31"/>
      <c r="GHG23" s="31"/>
      <c r="GHH23" s="31"/>
      <c r="GHI23" s="31"/>
      <c r="GHJ23" s="31"/>
      <c r="GHK23" s="31"/>
      <c r="GHL23" s="31"/>
      <c r="GHM23" s="31"/>
      <c r="GHN23" s="31"/>
      <c r="GHO23" s="31"/>
      <c r="GHP23" s="31"/>
      <c r="GHQ23" s="31"/>
      <c r="GHR23" s="31"/>
      <c r="GHS23" s="31"/>
      <c r="GHT23" s="31"/>
      <c r="GHU23" s="31"/>
      <c r="GHV23" s="31"/>
      <c r="GHW23" s="31"/>
      <c r="GHX23" s="31"/>
      <c r="GHY23" s="31"/>
      <c r="GHZ23" s="31"/>
      <c r="GIA23" s="31"/>
      <c r="GIB23" s="31"/>
      <c r="GIC23" s="31"/>
      <c r="GID23" s="31"/>
      <c r="GIE23" s="31"/>
      <c r="GIF23" s="31"/>
      <c r="GIG23" s="31"/>
      <c r="GIH23" s="31"/>
      <c r="GII23" s="31"/>
      <c r="GIJ23" s="31"/>
      <c r="GIK23" s="31"/>
      <c r="GIL23" s="31"/>
      <c r="GIM23" s="31"/>
      <c r="GIN23" s="31"/>
      <c r="GIO23" s="31"/>
      <c r="GIP23" s="31"/>
      <c r="GIQ23" s="31"/>
      <c r="GIR23" s="31"/>
      <c r="GIS23" s="31"/>
      <c r="GIT23" s="31"/>
      <c r="GIU23" s="31"/>
      <c r="GIV23" s="31"/>
      <c r="GIW23" s="31"/>
      <c r="GIX23" s="31"/>
      <c r="GIY23" s="31"/>
      <c r="GIZ23" s="31"/>
      <c r="GJA23" s="31"/>
      <c r="GJB23" s="31"/>
      <c r="GJC23" s="31"/>
      <c r="GJD23" s="31"/>
      <c r="GJE23" s="31"/>
      <c r="GJF23" s="31"/>
      <c r="GJG23" s="31"/>
      <c r="GJH23" s="31"/>
      <c r="GJI23" s="31"/>
      <c r="GJJ23" s="31"/>
      <c r="GJK23" s="31"/>
      <c r="GJL23" s="31"/>
      <c r="GJM23" s="31"/>
      <c r="GJN23" s="31"/>
      <c r="GJO23" s="31"/>
      <c r="GJP23" s="31"/>
      <c r="GJQ23" s="31"/>
      <c r="GJR23" s="31"/>
      <c r="GJS23" s="31"/>
      <c r="GJT23" s="31"/>
      <c r="GJU23" s="31"/>
      <c r="GJV23" s="31"/>
      <c r="GJW23" s="31"/>
      <c r="GJX23" s="31"/>
      <c r="GJY23" s="31"/>
      <c r="GJZ23" s="31"/>
      <c r="GKA23" s="31"/>
      <c r="GKB23" s="31"/>
      <c r="GKC23" s="31"/>
      <c r="GKD23" s="31"/>
      <c r="GKE23" s="31"/>
      <c r="GKF23" s="31"/>
      <c r="GKG23" s="31"/>
      <c r="GKH23" s="31"/>
      <c r="GKI23" s="31"/>
      <c r="GKJ23" s="31"/>
      <c r="GKK23" s="31"/>
      <c r="GKL23" s="31"/>
      <c r="GKM23" s="31"/>
      <c r="GKN23" s="31"/>
      <c r="GKO23" s="31"/>
      <c r="GKP23" s="31"/>
      <c r="GKQ23" s="31"/>
      <c r="GKR23" s="31"/>
      <c r="GKS23" s="31"/>
      <c r="GKT23" s="31"/>
      <c r="GKU23" s="31"/>
      <c r="GKV23" s="31"/>
      <c r="GKW23" s="31"/>
      <c r="GKX23" s="31"/>
      <c r="GKY23" s="31"/>
      <c r="GKZ23" s="31"/>
      <c r="GLA23" s="31"/>
      <c r="GLB23" s="31"/>
      <c r="GLC23" s="31"/>
      <c r="GLD23" s="31"/>
      <c r="GLE23" s="31"/>
      <c r="GLF23" s="31"/>
      <c r="GLG23" s="31"/>
      <c r="GLH23" s="31"/>
      <c r="GLI23" s="31"/>
      <c r="GLJ23" s="31"/>
      <c r="GLK23" s="31"/>
      <c r="GLL23" s="31"/>
      <c r="GLM23" s="31"/>
      <c r="GLN23" s="31"/>
      <c r="GLO23" s="31"/>
      <c r="GLP23" s="31"/>
      <c r="GLQ23" s="31"/>
      <c r="GLR23" s="31"/>
      <c r="GLS23" s="31"/>
      <c r="GLT23" s="31"/>
      <c r="GLU23" s="31"/>
      <c r="GLV23" s="31"/>
      <c r="GLW23" s="31"/>
      <c r="GLX23" s="31"/>
      <c r="GLY23" s="31"/>
      <c r="GLZ23" s="31"/>
      <c r="GMA23" s="31"/>
      <c r="GMB23" s="31"/>
      <c r="GMC23" s="31"/>
      <c r="GMD23" s="31"/>
      <c r="GME23" s="31"/>
      <c r="GMF23" s="31"/>
      <c r="GMG23" s="31"/>
      <c r="GMH23" s="31"/>
      <c r="GMI23" s="31"/>
      <c r="GMJ23" s="31"/>
      <c r="GMK23" s="31"/>
      <c r="GML23" s="31"/>
      <c r="GMM23" s="31"/>
      <c r="GMN23" s="31"/>
      <c r="GMO23" s="31"/>
      <c r="GMP23" s="31"/>
      <c r="GMQ23" s="31"/>
      <c r="GMR23" s="31"/>
      <c r="GMS23" s="31"/>
      <c r="GMT23" s="31"/>
      <c r="GMU23" s="31"/>
      <c r="GMV23" s="31"/>
      <c r="GMW23" s="31"/>
      <c r="GMX23" s="31"/>
      <c r="GMY23" s="31"/>
      <c r="GMZ23" s="31"/>
      <c r="GNA23" s="31"/>
      <c r="GNB23" s="31"/>
      <c r="GNC23" s="31"/>
      <c r="GND23" s="31"/>
      <c r="GNE23" s="31"/>
      <c r="GNF23" s="31"/>
      <c r="GNG23" s="31"/>
      <c r="GNH23" s="31"/>
      <c r="GNI23" s="31"/>
      <c r="GNJ23" s="31"/>
      <c r="GNK23" s="31"/>
      <c r="GNL23" s="31"/>
      <c r="GNM23" s="31"/>
      <c r="GNN23" s="31"/>
      <c r="GNO23" s="31"/>
      <c r="GNP23" s="31"/>
      <c r="GNQ23" s="31"/>
      <c r="GNR23" s="31"/>
      <c r="GNS23" s="31"/>
      <c r="GNT23" s="31"/>
      <c r="GNU23" s="31"/>
      <c r="GNV23" s="31"/>
      <c r="GNW23" s="31"/>
      <c r="GNX23" s="31"/>
      <c r="GNY23" s="31"/>
      <c r="GNZ23" s="31"/>
      <c r="GOA23" s="31"/>
      <c r="GOB23" s="31"/>
      <c r="GOC23" s="31"/>
      <c r="GOD23" s="31"/>
      <c r="GOE23" s="31"/>
      <c r="GOF23" s="31"/>
      <c r="GOG23" s="31"/>
      <c r="GOH23" s="31"/>
      <c r="GOI23" s="31"/>
      <c r="GOJ23" s="31"/>
      <c r="GOK23" s="31"/>
      <c r="GOL23" s="31"/>
      <c r="GOM23" s="31"/>
      <c r="GON23" s="31"/>
      <c r="GOO23" s="31"/>
      <c r="GOP23" s="31"/>
      <c r="GOQ23" s="31"/>
      <c r="GOR23" s="31"/>
      <c r="GOS23" s="31"/>
      <c r="GOT23" s="31"/>
      <c r="GOU23" s="31"/>
      <c r="GOV23" s="31"/>
      <c r="GOW23" s="31"/>
      <c r="GOX23" s="31"/>
      <c r="GOY23" s="31"/>
      <c r="GOZ23" s="31"/>
      <c r="GPA23" s="31"/>
      <c r="GPB23" s="31"/>
      <c r="GPC23" s="31"/>
      <c r="GPD23" s="31"/>
      <c r="GPE23" s="31"/>
      <c r="GPF23" s="31"/>
      <c r="GPG23" s="31"/>
      <c r="GPH23" s="31"/>
      <c r="GPI23" s="31"/>
      <c r="GPJ23" s="31"/>
      <c r="GPK23" s="31"/>
      <c r="GPL23" s="31"/>
      <c r="GPM23" s="31"/>
      <c r="GPN23" s="31"/>
      <c r="GPO23" s="31"/>
      <c r="GPP23" s="31"/>
      <c r="GPQ23" s="31"/>
      <c r="GPR23" s="31"/>
      <c r="GPS23" s="31"/>
      <c r="GPT23" s="31"/>
      <c r="GPU23" s="31"/>
      <c r="GPV23" s="31"/>
      <c r="GPW23" s="31"/>
      <c r="GPX23" s="31"/>
      <c r="GPY23" s="31"/>
      <c r="GPZ23" s="31"/>
      <c r="GQA23" s="31"/>
      <c r="GQB23" s="31"/>
      <c r="GQC23" s="31"/>
      <c r="GQD23" s="31"/>
      <c r="GQE23" s="31"/>
      <c r="GQF23" s="31"/>
      <c r="GQG23" s="31"/>
      <c r="GQH23" s="31"/>
      <c r="GQI23" s="31"/>
      <c r="GQJ23" s="31"/>
      <c r="GQK23" s="31"/>
      <c r="GQL23" s="31"/>
      <c r="GQM23" s="31"/>
      <c r="GQN23" s="31"/>
      <c r="GQO23" s="31"/>
      <c r="GQP23" s="31"/>
      <c r="GQQ23" s="31"/>
      <c r="GQR23" s="31"/>
      <c r="GQS23" s="31"/>
      <c r="GQT23" s="31"/>
      <c r="GQU23" s="31"/>
      <c r="GQV23" s="31"/>
      <c r="GQW23" s="31"/>
      <c r="GQX23" s="31"/>
      <c r="GQY23" s="31"/>
      <c r="GQZ23" s="31"/>
      <c r="GRA23" s="31"/>
      <c r="GRB23" s="31"/>
      <c r="GRC23" s="31"/>
      <c r="GRD23" s="31"/>
      <c r="GRE23" s="31"/>
      <c r="GRF23" s="31"/>
      <c r="GRG23" s="31"/>
      <c r="GRH23" s="31"/>
      <c r="GRI23" s="31"/>
      <c r="GRJ23" s="31"/>
      <c r="GRK23" s="31"/>
      <c r="GRL23" s="31"/>
      <c r="GRM23" s="31"/>
      <c r="GRN23" s="31"/>
      <c r="GRO23" s="31"/>
      <c r="GRP23" s="31"/>
      <c r="GRQ23" s="31"/>
      <c r="GRR23" s="31"/>
      <c r="GRS23" s="31"/>
      <c r="GRT23" s="31"/>
      <c r="GRU23" s="31"/>
      <c r="GRV23" s="31"/>
      <c r="GRW23" s="31"/>
      <c r="GRX23" s="31"/>
      <c r="GRY23" s="31"/>
      <c r="GRZ23" s="31"/>
      <c r="GSA23" s="31"/>
      <c r="GSB23" s="31"/>
      <c r="GSC23" s="31"/>
      <c r="GSD23" s="31"/>
      <c r="GSE23" s="31"/>
      <c r="GSF23" s="31"/>
      <c r="GSG23" s="31"/>
      <c r="GSH23" s="31"/>
      <c r="GSI23" s="31"/>
      <c r="GSJ23" s="31"/>
      <c r="GSK23" s="31"/>
      <c r="GSL23" s="31"/>
      <c r="GSM23" s="31"/>
      <c r="GSN23" s="31"/>
      <c r="GSO23" s="31"/>
      <c r="GSP23" s="31"/>
      <c r="GSQ23" s="31"/>
      <c r="GSR23" s="31"/>
      <c r="GSS23" s="31"/>
      <c r="GST23" s="31"/>
      <c r="GSU23" s="31"/>
      <c r="GSV23" s="31"/>
      <c r="GSW23" s="31"/>
      <c r="GSX23" s="31"/>
      <c r="GSY23" s="31"/>
      <c r="GSZ23" s="31"/>
      <c r="GTA23" s="31"/>
      <c r="GTB23" s="31"/>
      <c r="GTC23" s="31"/>
      <c r="GTD23" s="31"/>
      <c r="GTE23" s="31"/>
      <c r="GTF23" s="31"/>
      <c r="GTG23" s="31"/>
      <c r="GTH23" s="31"/>
      <c r="GTI23" s="31"/>
      <c r="GTJ23" s="31"/>
      <c r="GTK23" s="31"/>
      <c r="GTL23" s="31"/>
      <c r="GTM23" s="31"/>
      <c r="GTN23" s="31"/>
      <c r="GTO23" s="31"/>
      <c r="GTP23" s="31"/>
      <c r="GTQ23" s="31"/>
      <c r="GTR23" s="31"/>
      <c r="GTS23" s="31"/>
      <c r="GTT23" s="31"/>
      <c r="GTU23" s="31"/>
      <c r="GTV23" s="31"/>
      <c r="GTW23" s="31"/>
      <c r="GTX23" s="31"/>
      <c r="GTY23" s="31"/>
      <c r="GTZ23" s="31"/>
      <c r="GUA23" s="31"/>
      <c r="GUB23" s="31"/>
      <c r="GUC23" s="31"/>
      <c r="GUD23" s="31"/>
      <c r="GUE23" s="31"/>
      <c r="GUF23" s="31"/>
      <c r="GUG23" s="31"/>
      <c r="GUH23" s="31"/>
      <c r="GUI23" s="31"/>
      <c r="GUJ23" s="31"/>
      <c r="GUK23" s="31"/>
      <c r="GUL23" s="31"/>
      <c r="GUM23" s="31"/>
      <c r="GUN23" s="31"/>
      <c r="GUO23" s="31"/>
      <c r="GUP23" s="31"/>
      <c r="GUQ23" s="31"/>
      <c r="GUR23" s="31"/>
      <c r="GUS23" s="31"/>
      <c r="GUT23" s="31"/>
      <c r="GUU23" s="31"/>
      <c r="GUV23" s="31"/>
      <c r="GUW23" s="31"/>
      <c r="GUX23" s="31"/>
      <c r="GUY23" s="31"/>
      <c r="GUZ23" s="31"/>
      <c r="GVA23" s="31"/>
      <c r="GVB23" s="31"/>
      <c r="GVC23" s="31"/>
      <c r="GVD23" s="31"/>
      <c r="GVE23" s="31"/>
      <c r="GVF23" s="31"/>
      <c r="GVG23" s="31"/>
      <c r="GVH23" s="31"/>
      <c r="GVI23" s="31"/>
      <c r="GVJ23" s="31"/>
      <c r="GVK23" s="31"/>
      <c r="GVL23" s="31"/>
      <c r="GVM23" s="31"/>
      <c r="GVN23" s="31"/>
      <c r="GVO23" s="31"/>
      <c r="GVP23" s="31"/>
      <c r="GVQ23" s="31"/>
      <c r="GVR23" s="31"/>
      <c r="GVS23" s="31"/>
      <c r="GVT23" s="31"/>
      <c r="GVU23" s="31"/>
      <c r="GVV23" s="31"/>
      <c r="GVW23" s="31"/>
      <c r="GVX23" s="31"/>
      <c r="GVY23" s="31"/>
      <c r="GVZ23" s="31"/>
      <c r="GWA23" s="31"/>
      <c r="GWB23" s="31"/>
      <c r="GWC23" s="31"/>
      <c r="GWD23" s="31"/>
      <c r="GWE23" s="31"/>
      <c r="GWF23" s="31"/>
      <c r="GWG23" s="31"/>
      <c r="GWH23" s="31"/>
      <c r="GWI23" s="31"/>
      <c r="GWJ23" s="31"/>
      <c r="GWK23" s="31"/>
      <c r="GWL23" s="31"/>
      <c r="GWM23" s="31"/>
      <c r="GWN23" s="31"/>
      <c r="GWO23" s="31"/>
      <c r="GWP23" s="31"/>
      <c r="GWQ23" s="31"/>
      <c r="GWR23" s="31"/>
      <c r="GWS23" s="31"/>
      <c r="GWT23" s="31"/>
      <c r="GWU23" s="31"/>
      <c r="GWV23" s="31"/>
      <c r="GWW23" s="31"/>
      <c r="GWX23" s="31"/>
      <c r="GWY23" s="31"/>
      <c r="GWZ23" s="31"/>
      <c r="GXA23" s="31"/>
      <c r="GXB23" s="31"/>
      <c r="GXC23" s="31"/>
      <c r="GXD23" s="31"/>
      <c r="GXE23" s="31"/>
      <c r="GXF23" s="31"/>
      <c r="GXG23" s="31"/>
      <c r="GXH23" s="31"/>
      <c r="GXI23" s="31"/>
      <c r="GXJ23" s="31"/>
      <c r="GXK23" s="31"/>
      <c r="GXL23" s="31"/>
      <c r="GXM23" s="31"/>
      <c r="GXN23" s="31"/>
      <c r="GXO23" s="31"/>
      <c r="GXP23" s="31"/>
      <c r="GXQ23" s="31"/>
      <c r="GXR23" s="31"/>
      <c r="GXS23" s="31"/>
      <c r="GXT23" s="31"/>
      <c r="GXU23" s="31"/>
      <c r="GXV23" s="31"/>
      <c r="GXW23" s="31"/>
      <c r="GXX23" s="31"/>
      <c r="GXY23" s="31"/>
      <c r="GXZ23" s="31"/>
      <c r="GYA23" s="31"/>
      <c r="GYB23" s="31"/>
      <c r="GYC23" s="31"/>
      <c r="GYD23" s="31"/>
      <c r="GYE23" s="31"/>
      <c r="GYF23" s="31"/>
      <c r="GYG23" s="31"/>
      <c r="GYH23" s="31"/>
      <c r="GYI23" s="31"/>
      <c r="GYJ23" s="31"/>
      <c r="GYK23" s="31"/>
      <c r="GYL23" s="31"/>
      <c r="GYM23" s="31"/>
      <c r="GYN23" s="31"/>
      <c r="GYO23" s="31"/>
      <c r="GYP23" s="31"/>
      <c r="GYQ23" s="31"/>
      <c r="GYR23" s="31"/>
      <c r="GYS23" s="31"/>
      <c r="GYT23" s="31"/>
      <c r="GYU23" s="31"/>
      <c r="GYV23" s="31"/>
      <c r="GYW23" s="31"/>
      <c r="GYX23" s="31"/>
      <c r="GYY23" s="31"/>
      <c r="GYZ23" s="31"/>
      <c r="GZA23" s="31"/>
      <c r="GZB23" s="31"/>
      <c r="GZC23" s="31"/>
      <c r="GZD23" s="31"/>
      <c r="GZE23" s="31"/>
      <c r="GZF23" s="31"/>
      <c r="GZG23" s="31"/>
      <c r="GZH23" s="31"/>
      <c r="GZI23" s="31"/>
      <c r="GZJ23" s="31"/>
      <c r="GZK23" s="31"/>
      <c r="GZL23" s="31"/>
      <c r="GZM23" s="31"/>
      <c r="GZN23" s="31"/>
      <c r="GZO23" s="31"/>
      <c r="GZP23" s="31"/>
      <c r="GZQ23" s="31"/>
      <c r="GZR23" s="31"/>
      <c r="GZS23" s="31"/>
      <c r="GZT23" s="31"/>
      <c r="GZU23" s="31"/>
      <c r="GZV23" s="31"/>
      <c r="GZW23" s="31"/>
      <c r="GZX23" s="31"/>
      <c r="GZY23" s="31"/>
      <c r="GZZ23" s="31"/>
      <c r="HAA23" s="31"/>
      <c r="HAB23" s="31"/>
      <c r="HAC23" s="31"/>
      <c r="HAD23" s="31"/>
      <c r="HAE23" s="31"/>
      <c r="HAF23" s="31"/>
      <c r="HAG23" s="31"/>
      <c r="HAH23" s="31"/>
      <c r="HAI23" s="31"/>
      <c r="HAJ23" s="31"/>
      <c r="HAK23" s="31"/>
      <c r="HAL23" s="31"/>
      <c r="HAM23" s="31"/>
      <c r="HAN23" s="31"/>
      <c r="HAO23" s="31"/>
      <c r="HAP23" s="31"/>
      <c r="HAQ23" s="31"/>
      <c r="HAR23" s="31"/>
      <c r="HAS23" s="31"/>
      <c r="HAT23" s="31"/>
      <c r="HAU23" s="31"/>
      <c r="HAV23" s="31"/>
      <c r="HAW23" s="31"/>
      <c r="HAX23" s="31"/>
      <c r="HAY23" s="31"/>
      <c r="HAZ23" s="31"/>
      <c r="HBA23" s="31"/>
      <c r="HBB23" s="31"/>
      <c r="HBC23" s="31"/>
      <c r="HBD23" s="31"/>
      <c r="HBE23" s="31"/>
      <c r="HBF23" s="31"/>
      <c r="HBG23" s="31"/>
      <c r="HBH23" s="31"/>
      <c r="HBI23" s="31"/>
      <c r="HBJ23" s="31"/>
      <c r="HBK23" s="31"/>
      <c r="HBL23" s="31"/>
      <c r="HBM23" s="31"/>
      <c r="HBN23" s="31"/>
      <c r="HBO23" s="31"/>
      <c r="HBP23" s="31"/>
      <c r="HBQ23" s="31"/>
      <c r="HBR23" s="31"/>
      <c r="HBS23" s="31"/>
      <c r="HBT23" s="31"/>
      <c r="HBU23" s="31"/>
      <c r="HBV23" s="31"/>
      <c r="HBW23" s="31"/>
      <c r="HBX23" s="31"/>
      <c r="HBY23" s="31"/>
      <c r="HBZ23" s="31"/>
      <c r="HCA23" s="31"/>
      <c r="HCB23" s="31"/>
      <c r="HCC23" s="31"/>
      <c r="HCD23" s="31"/>
      <c r="HCE23" s="31"/>
      <c r="HCF23" s="31"/>
      <c r="HCG23" s="31"/>
      <c r="HCH23" s="31"/>
      <c r="HCI23" s="31"/>
      <c r="HCJ23" s="31"/>
      <c r="HCK23" s="31"/>
      <c r="HCL23" s="31"/>
      <c r="HCM23" s="31"/>
      <c r="HCN23" s="31"/>
      <c r="HCO23" s="31"/>
      <c r="HCP23" s="31"/>
      <c r="HCQ23" s="31"/>
      <c r="HCR23" s="31"/>
      <c r="HCS23" s="31"/>
      <c r="HCT23" s="31"/>
      <c r="HCU23" s="31"/>
      <c r="HCV23" s="31"/>
      <c r="HCW23" s="31"/>
      <c r="HCX23" s="31"/>
      <c r="HCY23" s="31"/>
      <c r="HCZ23" s="31"/>
      <c r="HDA23" s="31"/>
      <c r="HDB23" s="31"/>
      <c r="HDC23" s="31"/>
      <c r="HDD23" s="31"/>
      <c r="HDE23" s="31"/>
      <c r="HDF23" s="31"/>
      <c r="HDG23" s="31"/>
      <c r="HDH23" s="31"/>
      <c r="HDI23" s="31"/>
      <c r="HDJ23" s="31"/>
      <c r="HDK23" s="31"/>
      <c r="HDL23" s="31"/>
      <c r="HDM23" s="31"/>
      <c r="HDN23" s="31"/>
      <c r="HDO23" s="31"/>
      <c r="HDP23" s="31"/>
      <c r="HDQ23" s="31"/>
      <c r="HDR23" s="31"/>
      <c r="HDS23" s="31"/>
      <c r="HDT23" s="31"/>
      <c r="HDU23" s="31"/>
      <c r="HDV23" s="31"/>
      <c r="HDW23" s="31"/>
      <c r="HDX23" s="31"/>
      <c r="HDY23" s="31"/>
      <c r="HDZ23" s="31"/>
      <c r="HEA23" s="31"/>
      <c r="HEB23" s="31"/>
      <c r="HEC23" s="31"/>
      <c r="HED23" s="31"/>
      <c r="HEE23" s="31"/>
      <c r="HEF23" s="31"/>
      <c r="HEG23" s="31"/>
      <c r="HEH23" s="31"/>
      <c r="HEI23" s="31"/>
      <c r="HEJ23" s="31"/>
      <c r="HEK23" s="31"/>
      <c r="HEL23" s="31"/>
      <c r="HEM23" s="31"/>
      <c r="HEN23" s="31"/>
      <c r="HEO23" s="31"/>
      <c r="HEP23" s="31"/>
      <c r="HEQ23" s="31"/>
      <c r="HER23" s="31"/>
      <c r="HES23" s="31"/>
      <c r="HET23" s="31"/>
      <c r="HEU23" s="31"/>
      <c r="HEV23" s="31"/>
      <c r="HEW23" s="31"/>
      <c r="HEX23" s="31"/>
      <c r="HEY23" s="31"/>
      <c r="HEZ23" s="31"/>
      <c r="HFA23" s="31"/>
      <c r="HFB23" s="31"/>
      <c r="HFC23" s="31"/>
      <c r="HFD23" s="31"/>
      <c r="HFE23" s="31"/>
      <c r="HFF23" s="31"/>
      <c r="HFG23" s="31"/>
      <c r="HFH23" s="31"/>
      <c r="HFI23" s="31"/>
      <c r="HFJ23" s="31"/>
      <c r="HFK23" s="31"/>
      <c r="HFL23" s="31"/>
      <c r="HFM23" s="31"/>
      <c r="HFN23" s="31"/>
      <c r="HFO23" s="31"/>
      <c r="HFP23" s="31"/>
      <c r="HFQ23" s="31"/>
      <c r="HFR23" s="31"/>
      <c r="HFS23" s="31"/>
      <c r="HFT23" s="31"/>
      <c r="HFU23" s="31"/>
      <c r="HFV23" s="31"/>
      <c r="HFW23" s="31"/>
      <c r="HFX23" s="31"/>
      <c r="HFY23" s="31"/>
      <c r="HFZ23" s="31"/>
      <c r="HGA23" s="31"/>
      <c r="HGB23" s="31"/>
      <c r="HGC23" s="31"/>
      <c r="HGD23" s="31"/>
      <c r="HGE23" s="31"/>
      <c r="HGF23" s="31"/>
      <c r="HGG23" s="31"/>
      <c r="HGH23" s="31"/>
      <c r="HGI23" s="31"/>
      <c r="HGJ23" s="31"/>
      <c r="HGK23" s="31"/>
      <c r="HGL23" s="31"/>
      <c r="HGM23" s="31"/>
      <c r="HGN23" s="31"/>
      <c r="HGO23" s="31"/>
      <c r="HGP23" s="31"/>
      <c r="HGQ23" s="31"/>
      <c r="HGR23" s="31"/>
      <c r="HGS23" s="31"/>
      <c r="HGT23" s="31"/>
      <c r="HGU23" s="31"/>
      <c r="HGV23" s="31"/>
      <c r="HGW23" s="31"/>
      <c r="HGX23" s="31"/>
      <c r="HGY23" s="31"/>
      <c r="HGZ23" s="31"/>
      <c r="HHA23" s="31"/>
      <c r="HHB23" s="31"/>
      <c r="HHC23" s="31"/>
      <c r="HHD23" s="31"/>
      <c r="HHE23" s="31"/>
      <c r="HHF23" s="31"/>
      <c r="HHG23" s="31"/>
      <c r="HHH23" s="31"/>
      <c r="HHI23" s="31"/>
      <c r="HHJ23" s="31"/>
      <c r="HHK23" s="31"/>
      <c r="HHL23" s="31"/>
      <c r="HHM23" s="31"/>
      <c r="HHN23" s="31"/>
      <c r="HHO23" s="31"/>
      <c r="HHP23" s="31"/>
      <c r="HHQ23" s="31"/>
      <c r="HHR23" s="31"/>
      <c r="HHS23" s="31"/>
      <c r="HHT23" s="31"/>
      <c r="HHU23" s="31"/>
      <c r="HHV23" s="31"/>
      <c r="HHW23" s="31"/>
      <c r="HHX23" s="31"/>
      <c r="HHY23" s="31"/>
      <c r="HHZ23" s="31"/>
      <c r="HIA23" s="31"/>
      <c r="HIB23" s="31"/>
      <c r="HIC23" s="31"/>
      <c r="HID23" s="31"/>
      <c r="HIE23" s="31"/>
      <c r="HIF23" s="31"/>
      <c r="HIG23" s="31"/>
      <c r="HIH23" s="31"/>
      <c r="HII23" s="31"/>
      <c r="HIJ23" s="31"/>
      <c r="HIK23" s="31"/>
      <c r="HIL23" s="31"/>
      <c r="HIM23" s="31"/>
      <c r="HIN23" s="31"/>
      <c r="HIO23" s="31"/>
      <c r="HIP23" s="31"/>
      <c r="HIQ23" s="31"/>
      <c r="HIR23" s="31"/>
      <c r="HIS23" s="31"/>
      <c r="HIT23" s="31"/>
      <c r="HIU23" s="31"/>
      <c r="HIV23" s="31"/>
      <c r="HIW23" s="31"/>
      <c r="HIX23" s="31"/>
      <c r="HIY23" s="31"/>
      <c r="HIZ23" s="31"/>
      <c r="HJA23" s="31"/>
      <c r="HJB23" s="31"/>
      <c r="HJC23" s="31"/>
      <c r="HJD23" s="31"/>
      <c r="HJE23" s="31"/>
      <c r="HJF23" s="31"/>
      <c r="HJG23" s="31"/>
      <c r="HJH23" s="31"/>
      <c r="HJI23" s="31"/>
      <c r="HJJ23" s="31"/>
      <c r="HJK23" s="31"/>
      <c r="HJL23" s="31"/>
      <c r="HJM23" s="31"/>
      <c r="HJN23" s="31"/>
      <c r="HJO23" s="31"/>
      <c r="HJP23" s="31"/>
      <c r="HJQ23" s="31"/>
      <c r="HJR23" s="31"/>
      <c r="HJS23" s="31"/>
      <c r="HJT23" s="31"/>
      <c r="HJU23" s="31"/>
      <c r="HJV23" s="31"/>
      <c r="HJW23" s="31"/>
      <c r="HJX23" s="31"/>
      <c r="HJY23" s="31"/>
      <c r="HJZ23" s="31"/>
      <c r="HKA23" s="31"/>
      <c r="HKB23" s="31"/>
      <c r="HKC23" s="31"/>
      <c r="HKD23" s="31"/>
      <c r="HKE23" s="31"/>
      <c r="HKF23" s="31"/>
      <c r="HKG23" s="31"/>
      <c r="HKH23" s="31"/>
      <c r="HKI23" s="31"/>
      <c r="HKJ23" s="31"/>
      <c r="HKK23" s="31"/>
      <c r="HKL23" s="31"/>
      <c r="HKM23" s="31"/>
      <c r="HKN23" s="31"/>
      <c r="HKO23" s="31"/>
      <c r="HKP23" s="31"/>
      <c r="HKQ23" s="31"/>
      <c r="HKR23" s="31"/>
      <c r="HKS23" s="31"/>
      <c r="HKT23" s="31"/>
      <c r="HKU23" s="31"/>
      <c r="HKV23" s="31"/>
      <c r="HKW23" s="31"/>
      <c r="HKX23" s="31"/>
      <c r="HKY23" s="31"/>
      <c r="HKZ23" s="31"/>
      <c r="HLA23" s="31"/>
      <c r="HLB23" s="31"/>
      <c r="HLC23" s="31"/>
      <c r="HLD23" s="31"/>
      <c r="HLE23" s="31"/>
      <c r="HLF23" s="31"/>
      <c r="HLG23" s="31"/>
      <c r="HLH23" s="31"/>
      <c r="HLI23" s="31"/>
      <c r="HLJ23" s="31"/>
      <c r="HLK23" s="31"/>
      <c r="HLL23" s="31"/>
      <c r="HLM23" s="31"/>
      <c r="HLN23" s="31"/>
      <c r="HLO23" s="31"/>
      <c r="HLP23" s="31"/>
      <c r="HLQ23" s="31"/>
      <c r="HLR23" s="31"/>
      <c r="HLS23" s="31"/>
      <c r="HLT23" s="31"/>
      <c r="HLU23" s="31"/>
      <c r="HLV23" s="31"/>
      <c r="HLW23" s="31"/>
      <c r="HLX23" s="31"/>
      <c r="HLY23" s="31"/>
      <c r="HLZ23" s="31"/>
      <c r="HMA23" s="31"/>
      <c r="HMB23" s="31"/>
      <c r="HMC23" s="31"/>
      <c r="HMD23" s="31"/>
      <c r="HME23" s="31"/>
      <c r="HMF23" s="31"/>
      <c r="HMG23" s="31"/>
      <c r="HMH23" s="31"/>
      <c r="HMI23" s="31"/>
      <c r="HMJ23" s="31"/>
      <c r="HMK23" s="31"/>
      <c r="HML23" s="31"/>
      <c r="HMM23" s="31"/>
      <c r="HMN23" s="31"/>
      <c r="HMO23" s="31"/>
      <c r="HMP23" s="31"/>
      <c r="HMQ23" s="31"/>
      <c r="HMR23" s="31"/>
      <c r="HMS23" s="31"/>
      <c r="HMT23" s="31"/>
      <c r="HMU23" s="31"/>
      <c r="HMV23" s="31"/>
      <c r="HMW23" s="31"/>
      <c r="HMX23" s="31"/>
      <c r="HMY23" s="31"/>
      <c r="HMZ23" s="31"/>
      <c r="HNA23" s="31"/>
      <c r="HNB23" s="31"/>
      <c r="HNC23" s="31"/>
      <c r="HND23" s="31"/>
      <c r="HNE23" s="31"/>
      <c r="HNF23" s="31"/>
      <c r="HNG23" s="31"/>
      <c r="HNH23" s="31"/>
      <c r="HNI23" s="31"/>
      <c r="HNJ23" s="31"/>
      <c r="HNK23" s="31"/>
      <c r="HNL23" s="31"/>
      <c r="HNM23" s="31"/>
      <c r="HNN23" s="31"/>
      <c r="HNO23" s="31"/>
      <c r="HNP23" s="31"/>
      <c r="HNQ23" s="31"/>
      <c r="HNR23" s="31"/>
      <c r="HNS23" s="31"/>
      <c r="HNT23" s="31"/>
      <c r="HNU23" s="31"/>
      <c r="HNV23" s="31"/>
      <c r="HNW23" s="31"/>
      <c r="HNX23" s="31"/>
      <c r="HNY23" s="31"/>
      <c r="HNZ23" s="31"/>
      <c r="HOA23" s="31"/>
      <c r="HOB23" s="31"/>
      <c r="HOC23" s="31"/>
      <c r="HOD23" s="31"/>
      <c r="HOE23" s="31"/>
      <c r="HOF23" s="31"/>
      <c r="HOG23" s="31"/>
      <c r="HOH23" s="31"/>
      <c r="HOI23" s="31"/>
      <c r="HOJ23" s="31"/>
      <c r="HOK23" s="31"/>
      <c r="HOL23" s="31"/>
      <c r="HOM23" s="31"/>
      <c r="HON23" s="31"/>
      <c r="HOO23" s="31"/>
      <c r="HOP23" s="31"/>
      <c r="HOQ23" s="31"/>
      <c r="HOR23" s="31"/>
      <c r="HOS23" s="31"/>
      <c r="HOT23" s="31"/>
      <c r="HOU23" s="31"/>
      <c r="HOV23" s="31"/>
      <c r="HOW23" s="31"/>
      <c r="HOX23" s="31"/>
      <c r="HOY23" s="31"/>
      <c r="HOZ23" s="31"/>
      <c r="HPA23" s="31"/>
      <c r="HPB23" s="31"/>
      <c r="HPC23" s="31"/>
      <c r="HPD23" s="31"/>
      <c r="HPE23" s="31"/>
      <c r="HPF23" s="31"/>
      <c r="HPG23" s="31"/>
      <c r="HPH23" s="31"/>
      <c r="HPI23" s="31"/>
      <c r="HPJ23" s="31"/>
      <c r="HPK23" s="31"/>
      <c r="HPL23" s="31"/>
      <c r="HPM23" s="31"/>
      <c r="HPN23" s="31"/>
      <c r="HPO23" s="31"/>
      <c r="HPP23" s="31"/>
      <c r="HPQ23" s="31"/>
      <c r="HPR23" s="31"/>
      <c r="HPS23" s="31"/>
      <c r="HPT23" s="31"/>
      <c r="HPU23" s="31"/>
      <c r="HPV23" s="31"/>
      <c r="HPW23" s="31"/>
      <c r="HPX23" s="31"/>
      <c r="HPY23" s="31"/>
      <c r="HPZ23" s="31"/>
      <c r="HQA23" s="31"/>
      <c r="HQB23" s="31"/>
      <c r="HQC23" s="31"/>
      <c r="HQD23" s="31"/>
      <c r="HQE23" s="31"/>
      <c r="HQF23" s="31"/>
      <c r="HQG23" s="31"/>
      <c r="HQH23" s="31"/>
      <c r="HQI23" s="31"/>
      <c r="HQJ23" s="31"/>
      <c r="HQK23" s="31"/>
      <c r="HQL23" s="31"/>
      <c r="HQM23" s="31"/>
      <c r="HQN23" s="31"/>
      <c r="HQO23" s="31"/>
      <c r="HQP23" s="31"/>
      <c r="HQQ23" s="31"/>
      <c r="HQR23" s="31"/>
      <c r="HQS23" s="31"/>
      <c r="HQT23" s="31"/>
      <c r="HQU23" s="31"/>
      <c r="HQV23" s="31"/>
      <c r="HQW23" s="31"/>
      <c r="HQX23" s="31"/>
      <c r="HQY23" s="31"/>
      <c r="HQZ23" s="31"/>
      <c r="HRA23" s="31"/>
      <c r="HRB23" s="31"/>
      <c r="HRC23" s="31"/>
      <c r="HRD23" s="31"/>
      <c r="HRE23" s="31"/>
      <c r="HRF23" s="31"/>
      <c r="HRG23" s="31"/>
      <c r="HRH23" s="31"/>
      <c r="HRI23" s="31"/>
      <c r="HRJ23" s="31"/>
      <c r="HRK23" s="31"/>
      <c r="HRL23" s="31"/>
      <c r="HRM23" s="31"/>
      <c r="HRN23" s="31"/>
      <c r="HRO23" s="31"/>
      <c r="HRP23" s="31"/>
      <c r="HRQ23" s="31"/>
      <c r="HRR23" s="31"/>
      <c r="HRS23" s="31"/>
      <c r="HRT23" s="31"/>
      <c r="HRU23" s="31"/>
      <c r="HRV23" s="31"/>
      <c r="HRW23" s="31"/>
      <c r="HRX23" s="31"/>
      <c r="HRY23" s="31"/>
      <c r="HRZ23" s="31"/>
      <c r="HSA23" s="31"/>
      <c r="HSB23" s="31"/>
      <c r="HSC23" s="31"/>
      <c r="HSD23" s="31"/>
      <c r="HSE23" s="31"/>
      <c r="HSF23" s="31"/>
      <c r="HSG23" s="31"/>
      <c r="HSH23" s="31"/>
      <c r="HSI23" s="31"/>
      <c r="HSJ23" s="31"/>
      <c r="HSK23" s="31"/>
      <c r="HSL23" s="31"/>
      <c r="HSM23" s="31"/>
      <c r="HSN23" s="31"/>
      <c r="HSO23" s="31"/>
      <c r="HSP23" s="31"/>
      <c r="HSQ23" s="31"/>
      <c r="HSR23" s="31"/>
      <c r="HSS23" s="31"/>
      <c r="HST23" s="31"/>
      <c r="HSU23" s="31"/>
      <c r="HSV23" s="31"/>
      <c r="HSW23" s="31"/>
      <c r="HSX23" s="31"/>
      <c r="HSY23" s="31"/>
      <c r="HSZ23" s="31"/>
      <c r="HTA23" s="31"/>
      <c r="HTB23" s="31"/>
      <c r="HTC23" s="31"/>
      <c r="HTD23" s="31"/>
      <c r="HTE23" s="31"/>
      <c r="HTF23" s="31"/>
      <c r="HTG23" s="31"/>
      <c r="HTH23" s="31"/>
      <c r="HTI23" s="31"/>
      <c r="HTJ23" s="31"/>
      <c r="HTK23" s="31"/>
      <c r="HTL23" s="31"/>
      <c r="HTM23" s="31"/>
      <c r="HTN23" s="31"/>
      <c r="HTO23" s="31"/>
      <c r="HTP23" s="31"/>
      <c r="HTQ23" s="31"/>
      <c r="HTR23" s="31"/>
      <c r="HTS23" s="31"/>
      <c r="HTT23" s="31"/>
      <c r="HTU23" s="31"/>
      <c r="HTV23" s="31"/>
      <c r="HTW23" s="31"/>
      <c r="HTX23" s="31"/>
      <c r="HTY23" s="31"/>
      <c r="HTZ23" s="31"/>
      <c r="HUA23" s="31"/>
      <c r="HUB23" s="31"/>
      <c r="HUC23" s="31"/>
      <c r="HUD23" s="31"/>
      <c r="HUE23" s="31"/>
      <c r="HUF23" s="31"/>
      <c r="HUG23" s="31"/>
      <c r="HUH23" s="31"/>
      <c r="HUI23" s="31"/>
      <c r="HUJ23" s="31"/>
      <c r="HUK23" s="31"/>
      <c r="HUL23" s="31"/>
      <c r="HUM23" s="31"/>
      <c r="HUN23" s="31"/>
      <c r="HUO23" s="31"/>
      <c r="HUP23" s="31"/>
      <c r="HUQ23" s="31"/>
      <c r="HUR23" s="31"/>
      <c r="HUS23" s="31"/>
      <c r="HUT23" s="31"/>
      <c r="HUU23" s="31"/>
      <c r="HUV23" s="31"/>
      <c r="HUW23" s="31"/>
      <c r="HUX23" s="31"/>
      <c r="HUY23" s="31"/>
      <c r="HUZ23" s="31"/>
      <c r="HVA23" s="31"/>
      <c r="HVB23" s="31"/>
      <c r="HVC23" s="31"/>
      <c r="HVD23" s="31"/>
      <c r="HVE23" s="31"/>
      <c r="HVF23" s="31"/>
      <c r="HVG23" s="31"/>
      <c r="HVH23" s="31"/>
      <c r="HVI23" s="31"/>
      <c r="HVJ23" s="31"/>
      <c r="HVK23" s="31"/>
      <c r="HVL23" s="31"/>
      <c r="HVM23" s="31"/>
      <c r="HVN23" s="31"/>
      <c r="HVO23" s="31"/>
      <c r="HVP23" s="31"/>
      <c r="HVQ23" s="31"/>
      <c r="HVR23" s="31"/>
      <c r="HVS23" s="31"/>
      <c r="HVT23" s="31"/>
      <c r="HVU23" s="31"/>
      <c r="HVV23" s="31"/>
      <c r="HVW23" s="31"/>
      <c r="HVX23" s="31"/>
      <c r="HVY23" s="31"/>
      <c r="HVZ23" s="31"/>
      <c r="HWA23" s="31"/>
      <c r="HWB23" s="31"/>
      <c r="HWC23" s="31"/>
      <c r="HWD23" s="31"/>
      <c r="HWE23" s="31"/>
      <c r="HWF23" s="31"/>
      <c r="HWG23" s="31"/>
      <c r="HWH23" s="31"/>
      <c r="HWI23" s="31"/>
      <c r="HWJ23" s="31"/>
      <c r="HWK23" s="31"/>
      <c r="HWL23" s="31"/>
      <c r="HWM23" s="31"/>
      <c r="HWN23" s="31"/>
      <c r="HWO23" s="31"/>
      <c r="HWP23" s="31"/>
      <c r="HWQ23" s="31"/>
      <c r="HWR23" s="31"/>
      <c r="HWS23" s="31"/>
      <c r="HWT23" s="31"/>
      <c r="HWU23" s="31"/>
      <c r="HWV23" s="31"/>
      <c r="HWW23" s="31"/>
      <c r="HWX23" s="31"/>
      <c r="HWY23" s="31"/>
      <c r="HWZ23" s="31"/>
      <c r="HXA23" s="31"/>
      <c r="HXB23" s="31"/>
      <c r="HXC23" s="31"/>
      <c r="HXD23" s="31"/>
      <c r="HXE23" s="31"/>
      <c r="HXF23" s="31"/>
      <c r="HXG23" s="31"/>
      <c r="HXH23" s="31"/>
      <c r="HXI23" s="31"/>
      <c r="HXJ23" s="31"/>
      <c r="HXK23" s="31"/>
      <c r="HXL23" s="31"/>
      <c r="HXM23" s="31"/>
      <c r="HXN23" s="31"/>
      <c r="HXO23" s="31"/>
      <c r="HXP23" s="31"/>
      <c r="HXQ23" s="31"/>
      <c r="HXR23" s="31"/>
      <c r="HXS23" s="31"/>
      <c r="HXT23" s="31"/>
      <c r="HXU23" s="31"/>
      <c r="HXV23" s="31"/>
      <c r="HXW23" s="31"/>
      <c r="HXX23" s="31"/>
      <c r="HXY23" s="31"/>
      <c r="HXZ23" s="31"/>
      <c r="HYA23" s="31"/>
      <c r="HYB23" s="31"/>
      <c r="HYC23" s="31"/>
      <c r="HYD23" s="31"/>
      <c r="HYE23" s="31"/>
      <c r="HYF23" s="31"/>
      <c r="HYG23" s="31"/>
      <c r="HYH23" s="31"/>
      <c r="HYI23" s="31"/>
      <c r="HYJ23" s="31"/>
      <c r="HYK23" s="31"/>
      <c r="HYL23" s="31"/>
      <c r="HYM23" s="31"/>
      <c r="HYN23" s="31"/>
      <c r="HYO23" s="31"/>
      <c r="HYP23" s="31"/>
      <c r="HYQ23" s="31"/>
      <c r="HYR23" s="31"/>
      <c r="HYS23" s="31"/>
      <c r="HYT23" s="31"/>
      <c r="HYU23" s="31"/>
      <c r="HYV23" s="31"/>
      <c r="HYW23" s="31"/>
      <c r="HYX23" s="31"/>
      <c r="HYY23" s="31"/>
      <c r="HYZ23" s="31"/>
      <c r="HZA23" s="31"/>
      <c r="HZB23" s="31"/>
      <c r="HZC23" s="31"/>
      <c r="HZD23" s="31"/>
      <c r="HZE23" s="31"/>
      <c r="HZF23" s="31"/>
      <c r="HZG23" s="31"/>
      <c r="HZH23" s="31"/>
      <c r="HZI23" s="31"/>
      <c r="HZJ23" s="31"/>
      <c r="HZK23" s="31"/>
      <c r="HZL23" s="31"/>
      <c r="HZM23" s="31"/>
      <c r="HZN23" s="31"/>
      <c r="HZO23" s="31"/>
      <c r="HZP23" s="31"/>
      <c r="HZQ23" s="31"/>
      <c r="HZR23" s="31"/>
      <c r="HZS23" s="31"/>
      <c r="HZT23" s="31"/>
      <c r="HZU23" s="31"/>
      <c r="HZV23" s="31"/>
      <c r="HZW23" s="31"/>
      <c r="HZX23" s="31"/>
      <c r="HZY23" s="31"/>
      <c r="HZZ23" s="31"/>
      <c r="IAA23" s="31"/>
      <c r="IAB23" s="31"/>
      <c r="IAC23" s="31"/>
      <c r="IAD23" s="31"/>
      <c r="IAE23" s="31"/>
      <c r="IAF23" s="31"/>
      <c r="IAG23" s="31"/>
      <c r="IAH23" s="31"/>
      <c r="IAI23" s="31"/>
      <c r="IAJ23" s="31"/>
      <c r="IAK23" s="31"/>
      <c r="IAL23" s="31"/>
      <c r="IAM23" s="31"/>
      <c r="IAN23" s="31"/>
      <c r="IAO23" s="31"/>
      <c r="IAP23" s="31"/>
      <c r="IAQ23" s="31"/>
      <c r="IAR23" s="31"/>
      <c r="IAS23" s="31"/>
      <c r="IAT23" s="31"/>
      <c r="IAU23" s="31"/>
      <c r="IAV23" s="31"/>
      <c r="IAW23" s="31"/>
      <c r="IAX23" s="31"/>
      <c r="IAY23" s="31"/>
      <c r="IAZ23" s="31"/>
      <c r="IBA23" s="31"/>
      <c r="IBB23" s="31"/>
      <c r="IBC23" s="31"/>
      <c r="IBD23" s="31"/>
      <c r="IBE23" s="31"/>
      <c r="IBF23" s="31"/>
      <c r="IBG23" s="31"/>
      <c r="IBH23" s="31"/>
      <c r="IBI23" s="31"/>
      <c r="IBJ23" s="31"/>
      <c r="IBK23" s="31"/>
      <c r="IBL23" s="31"/>
      <c r="IBM23" s="31"/>
      <c r="IBN23" s="31"/>
      <c r="IBO23" s="31"/>
      <c r="IBP23" s="31"/>
      <c r="IBQ23" s="31"/>
      <c r="IBR23" s="31"/>
      <c r="IBS23" s="31"/>
      <c r="IBT23" s="31"/>
      <c r="IBU23" s="31"/>
      <c r="IBV23" s="31"/>
      <c r="IBW23" s="31"/>
      <c r="IBX23" s="31"/>
      <c r="IBY23" s="31"/>
      <c r="IBZ23" s="31"/>
      <c r="ICA23" s="31"/>
      <c r="ICB23" s="31"/>
      <c r="ICC23" s="31"/>
      <c r="ICD23" s="31"/>
      <c r="ICE23" s="31"/>
      <c r="ICF23" s="31"/>
      <c r="ICG23" s="31"/>
      <c r="ICH23" s="31"/>
      <c r="ICI23" s="31"/>
      <c r="ICJ23" s="31"/>
      <c r="ICK23" s="31"/>
      <c r="ICL23" s="31"/>
      <c r="ICM23" s="31"/>
      <c r="ICN23" s="31"/>
      <c r="ICO23" s="31"/>
      <c r="ICP23" s="31"/>
      <c r="ICQ23" s="31"/>
      <c r="ICR23" s="31"/>
      <c r="ICS23" s="31"/>
      <c r="ICT23" s="31"/>
      <c r="ICU23" s="31"/>
      <c r="ICV23" s="31"/>
      <c r="ICW23" s="31"/>
      <c r="ICX23" s="31"/>
      <c r="ICY23" s="31"/>
      <c r="ICZ23" s="31"/>
      <c r="IDA23" s="31"/>
      <c r="IDB23" s="31"/>
      <c r="IDC23" s="31"/>
      <c r="IDD23" s="31"/>
      <c r="IDE23" s="31"/>
      <c r="IDF23" s="31"/>
      <c r="IDG23" s="31"/>
      <c r="IDH23" s="31"/>
      <c r="IDI23" s="31"/>
      <c r="IDJ23" s="31"/>
      <c r="IDK23" s="31"/>
      <c r="IDL23" s="31"/>
      <c r="IDM23" s="31"/>
      <c r="IDN23" s="31"/>
      <c r="IDO23" s="31"/>
      <c r="IDP23" s="31"/>
      <c r="IDQ23" s="31"/>
      <c r="IDR23" s="31"/>
      <c r="IDS23" s="31"/>
      <c r="IDT23" s="31"/>
      <c r="IDU23" s="31"/>
      <c r="IDV23" s="31"/>
      <c r="IDW23" s="31"/>
      <c r="IDX23" s="31"/>
      <c r="IDY23" s="31"/>
      <c r="IDZ23" s="31"/>
      <c r="IEA23" s="31"/>
      <c r="IEB23" s="31"/>
      <c r="IEC23" s="31"/>
      <c r="IED23" s="31"/>
      <c r="IEE23" s="31"/>
      <c r="IEF23" s="31"/>
      <c r="IEG23" s="31"/>
      <c r="IEH23" s="31"/>
      <c r="IEI23" s="31"/>
      <c r="IEJ23" s="31"/>
      <c r="IEK23" s="31"/>
      <c r="IEL23" s="31"/>
      <c r="IEM23" s="31"/>
      <c r="IEN23" s="31"/>
      <c r="IEO23" s="31"/>
      <c r="IEP23" s="31"/>
      <c r="IEQ23" s="31"/>
      <c r="IER23" s="31"/>
      <c r="IES23" s="31"/>
      <c r="IET23" s="31"/>
      <c r="IEU23" s="31"/>
      <c r="IEV23" s="31"/>
      <c r="IEW23" s="31"/>
      <c r="IEX23" s="31"/>
      <c r="IEY23" s="31"/>
      <c r="IEZ23" s="31"/>
      <c r="IFA23" s="31"/>
      <c r="IFB23" s="31"/>
      <c r="IFC23" s="31"/>
      <c r="IFD23" s="31"/>
      <c r="IFE23" s="31"/>
      <c r="IFF23" s="31"/>
      <c r="IFG23" s="31"/>
      <c r="IFH23" s="31"/>
      <c r="IFI23" s="31"/>
      <c r="IFJ23" s="31"/>
      <c r="IFK23" s="31"/>
      <c r="IFL23" s="31"/>
      <c r="IFM23" s="31"/>
      <c r="IFN23" s="31"/>
      <c r="IFO23" s="31"/>
      <c r="IFP23" s="31"/>
      <c r="IFQ23" s="31"/>
      <c r="IFR23" s="31"/>
      <c r="IFS23" s="31"/>
      <c r="IFT23" s="31"/>
      <c r="IFU23" s="31"/>
      <c r="IFV23" s="31"/>
      <c r="IFW23" s="31"/>
      <c r="IFX23" s="31"/>
      <c r="IFY23" s="31"/>
      <c r="IFZ23" s="31"/>
      <c r="IGA23" s="31"/>
      <c r="IGB23" s="31"/>
      <c r="IGC23" s="31"/>
      <c r="IGD23" s="31"/>
      <c r="IGE23" s="31"/>
      <c r="IGF23" s="31"/>
      <c r="IGG23" s="31"/>
      <c r="IGH23" s="31"/>
      <c r="IGI23" s="31"/>
      <c r="IGJ23" s="31"/>
      <c r="IGK23" s="31"/>
      <c r="IGL23" s="31"/>
      <c r="IGM23" s="31"/>
      <c r="IGN23" s="31"/>
      <c r="IGO23" s="31"/>
      <c r="IGP23" s="31"/>
      <c r="IGQ23" s="31"/>
      <c r="IGR23" s="31"/>
      <c r="IGS23" s="31"/>
      <c r="IGT23" s="31"/>
      <c r="IGU23" s="31"/>
      <c r="IGV23" s="31"/>
      <c r="IGW23" s="31"/>
      <c r="IGX23" s="31"/>
      <c r="IGY23" s="31"/>
      <c r="IGZ23" s="31"/>
      <c r="IHA23" s="31"/>
      <c r="IHB23" s="31"/>
      <c r="IHC23" s="31"/>
      <c r="IHD23" s="31"/>
      <c r="IHE23" s="31"/>
      <c r="IHF23" s="31"/>
      <c r="IHG23" s="31"/>
      <c r="IHH23" s="31"/>
      <c r="IHI23" s="31"/>
      <c r="IHJ23" s="31"/>
      <c r="IHK23" s="31"/>
      <c r="IHL23" s="31"/>
      <c r="IHM23" s="31"/>
      <c r="IHN23" s="31"/>
      <c r="IHO23" s="31"/>
      <c r="IHP23" s="31"/>
      <c r="IHQ23" s="31"/>
      <c r="IHR23" s="31"/>
      <c r="IHS23" s="31"/>
      <c r="IHT23" s="31"/>
      <c r="IHU23" s="31"/>
      <c r="IHV23" s="31"/>
      <c r="IHW23" s="31"/>
      <c r="IHX23" s="31"/>
      <c r="IHY23" s="31"/>
      <c r="IHZ23" s="31"/>
      <c r="IIA23" s="31"/>
      <c r="IIB23" s="31"/>
      <c r="IIC23" s="31"/>
      <c r="IID23" s="31"/>
      <c r="IIE23" s="31"/>
      <c r="IIF23" s="31"/>
      <c r="IIG23" s="31"/>
      <c r="IIH23" s="31"/>
      <c r="III23" s="31"/>
      <c r="IIJ23" s="31"/>
      <c r="IIK23" s="31"/>
      <c r="IIL23" s="31"/>
      <c r="IIM23" s="31"/>
      <c r="IIN23" s="31"/>
      <c r="IIO23" s="31"/>
      <c r="IIP23" s="31"/>
      <c r="IIQ23" s="31"/>
      <c r="IIR23" s="31"/>
      <c r="IIS23" s="31"/>
      <c r="IIT23" s="31"/>
      <c r="IIU23" s="31"/>
      <c r="IIV23" s="31"/>
      <c r="IIW23" s="31"/>
      <c r="IIX23" s="31"/>
      <c r="IIY23" s="31"/>
      <c r="IIZ23" s="31"/>
      <c r="IJA23" s="31"/>
      <c r="IJB23" s="31"/>
      <c r="IJC23" s="31"/>
      <c r="IJD23" s="31"/>
      <c r="IJE23" s="31"/>
      <c r="IJF23" s="31"/>
      <c r="IJG23" s="31"/>
      <c r="IJH23" s="31"/>
      <c r="IJI23" s="31"/>
      <c r="IJJ23" s="31"/>
      <c r="IJK23" s="31"/>
      <c r="IJL23" s="31"/>
      <c r="IJM23" s="31"/>
      <c r="IJN23" s="31"/>
      <c r="IJO23" s="31"/>
      <c r="IJP23" s="31"/>
      <c r="IJQ23" s="31"/>
      <c r="IJR23" s="31"/>
      <c r="IJS23" s="31"/>
      <c r="IJT23" s="31"/>
      <c r="IJU23" s="31"/>
      <c r="IJV23" s="31"/>
      <c r="IJW23" s="31"/>
      <c r="IJX23" s="31"/>
      <c r="IJY23" s="31"/>
      <c r="IJZ23" s="31"/>
      <c r="IKA23" s="31"/>
      <c r="IKB23" s="31"/>
      <c r="IKC23" s="31"/>
      <c r="IKD23" s="31"/>
      <c r="IKE23" s="31"/>
      <c r="IKF23" s="31"/>
      <c r="IKG23" s="31"/>
      <c r="IKH23" s="31"/>
      <c r="IKI23" s="31"/>
      <c r="IKJ23" s="31"/>
      <c r="IKK23" s="31"/>
      <c r="IKL23" s="31"/>
      <c r="IKM23" s="31"/>
      <c r="IKN23" s="31"/>
      <c r="IKO23" s="31"/>
      <c r="IKP23" s="31"/>
      <c r="IKQ23" s="31"/>
      <c r="IKR23" s="31"/>
      <c r="IKS23" s="31"/>
      <c r="IKT23" s="31"/>
      <c r="IKU23" s="31"/>
      <c r="IKV23" s="31"/>
      <c r="IKW23" s="31"/>
      <c r="IKX23" s="31"/>
      <c r="IKY23" s="31"/>
      <c r="IKZ23" s="31"/>
      <c r="ILA23" s="31"/>
      <c r="ILB23" s="31"/>
      <c r="ILC23" s="31"/>
      <c r="ILD23" s="31"/>
      <c r="ILE23" s="31"/>
      <c r="ILF23" s="31"/>
      <c r="ILG23" s="31"/>
      <c r="ILH23" s="31"/>
      <c r="ILI23" s="31"/>
      <c r="ILJ23" s="31"/>
      <c r="ILK23" s="31"/>
      <c r="ILL23" s="31"/>
      <c r="ILM23" s="31"/>
      <c r="ILN23" s="31"/>
      <c r="ILO23" s="31"/>
      <c r="ILP23" s="31"/>
      <c r="ILQ23" s="31"/>
      <c r="ILR23" s="31"/>
      <c r="ILS23" s="31"/>
      <c r="ILT23" s="31"/>
      <c r="ILU23" s="31"/>
      <c r="ILV23" s="31"/>
      <c r="ILW23" s="31"/>
      <c r="ILX23" s="31"/>
      <c r="ILY23" s="31"/>
      <c r="ILZ23" s="31"/>
      <c r="IMA23" s="31"/>
      <c r="IMB23" s="31"/>
      <c r="IMC23" s="31"/>
      <c r="IMD23" s="31"/>
      <c r="IME23" s="31"/>
      <c r="IMF23" s="31"/>
      <c r="IMG23" s="31"/>
      <c r="IMH23" s="31"/>
      <c r="IMI23" s="31"/>
      <c r="IMJ23" s="31"/>
      <c r="IMK23" s="31"/>
      <c r="IML23" s="31"/>
      <c r="IMM23" s="31"/>
      <c r="IMN23" s="31"/>
      <c r="IMO23" s="31"/>
      <c r="IMP23" s="31"/>
      <c r="IMQ23" s="31"/>
      <c r="IMR23" s="31"/>
      <c r="IMS23" s="31"/>
      <c r="IMT23" s="31"/>
      <c r="IMU23" s="31"/>
      <c r="IMV23" s="31"/>
      <c r="IMW23" s="31"/>
      <c r="IMX23" s="31"/>
      <c r="IMY23" s="31"/>
      <c r="IMZ23" s="31"/>
      <c r="INA23" s="31"/>
      <c r="INB23" s="31"/>
      <c r="INC23" s="31"/>
      <c r="IND23" s="31"/>
      <c r="INE23" s="31"/>
      <c r="INF23" s="31"/>
      <c r="ING23" s="31"/>
      <c r="INH23" s="31"/>
      <c r="INI23" s="31"/>
      <c r="INJ23" s="31"/>
      <c r="INK23" s="31"/>
      <c r="INL23" s="31"/>
      <c r="INM23" s="31"/>
      <c r="INN23" s="31"/>
      <c r="INO23" s="31"/>
      <c r="INP23" s="31"/>
      <c r="INQ23" s="31"/>
      <c r="INR23" s="31"/>
      <c r="INS23" s="31"/>
      <c r="INT23" s="31"/>
      <c r="INU23" s="31"/>
      <c r="INV23" s="31"/>
      <c r="INW23" s="31"/>
      <c r="INX23" s="31"/>
      <c r="INY23" s="31"/>
      <c r="INZ23" s="31"/>
      <c r="IOA23" s="31"/>
      <c r="IOB23" s="31"/>
      <c r="IOC23" s="31"/>
      <c r="IOD23" s="31"/>
      <c r="IOE23" s="31"/>
      <c r="IOF23" s="31"/>
      <c r="IOG23" s="31"/>
      <c r="IOH23" s="31"/>
      <c r="IOI23" s="31"/>
      <c r="IOJ23" s="31"/>
      <c r="IOK23" s="31"/>
      <c r="IOL23" s="31"/>
      <c r="IOM23" s="31"/>
      <c r="ION23" s="31"/>
      <c r="IOO23" s="31"/>
      <c r="IOP23" s="31"/>
      <c r="IOQ23" s="31"/>
      <c r="IOR23" s="31"/>
      <c r="IOS23" s="31"/>
      <c r="IOT23" s="31"/>
      <c r="IOU23" s="31"/>
      <c r="IOV23" s="31"/>
      <c r="IOW23" s="31"/>
      <c r="IOX23" s="31"/>
      <c r="IOY23" s="31"/>
      <c r="IOZ23" s="31"/>
      <c r="IPA23" s="31"/>
      <c r="IPB23" s="31"/>
      <c r="IPC23" s="31"/>
      <c r="IPD23" s="31"/>
      <c r="IPE23" s="31"/>
      <c r="IPF23" s="31"/>
      <c r="IPG23" s="31"/>
      <c r="IPH23" s="31"/>
      <c r="IPI23" s="31"/>
      <c r="IPJ23" s="31"/>
      <c r="IPK23" s="31"/>
      <c r="IPL23" s="31"/>
      <c r="IPM23" s="31"/>
      <c r="IPN23" s="31"/>
      <c r="IPO23" s="31"/>
      <c r="IPP23" s="31"/>
      <c r="IPQ23" s="31"/>
      <c r="IPR23" s="31"/>
      <c r="IPS23" s="31"/>
      <c r="IPT23" s="31"/>
      <c r="IPU23" s="31"/>
      <c r="IPV23" s="31"/>
      <c r="IPW23" s="31"/>
      <c r="IPX23" s="31"/>
      <c r="IPY23" s="31"/>
      <c r="IPZ23" s="31"/>
      <c r="IQA23" s="31"/>
      <c r="IQB23" s="31"/>
      <c r="IQC23" s="31"/>
      <c r="IQD23" s="31"/>
      <c r="IQE23" s="31"/>
      <c r="IQF23" s="31"/>
      <c r="IQG23" s="31"/>
      <c r="IQH23" s="31"/>
      <c r="IQI23" s="31"/>
      <c r="IQJ23" s="31"/>
      <c r="IQK23" s="31"/>
      <c r="IQL23" s="31"/>
      <c r="IQM23" s="31"/>
      <c r="IQN23" s="31"/>
      <c r="IQO23" s="31"/>
      <c r="IQP23" s="31"/>
      <c r="IQQ23" s="31"/>
      <c r="IQR23" s="31"/>
      <c r="IQS23" s="31"/>
      <c r="IQT23" s="31"/>
      <c r="IQU23" s="31"/>
      <c r="IQV23" s="31"/>
      <c r="IQW23" s="31"/>
      <c r="IQX23" s="31"/>
      <c r="IQY23" s="31"/>
      <c r="IQZ23" s="31"/>
      <c r="IRA23" s="31"/>
      <c r="IRB23" s="31"/>
      <c r="IRC23" s="31"/>
      <c r="IRD23" s="31"/>
      <c r="IRE23" s="31"/>
      <c r="IRF23" s="31"/>
      <c r="IRG23" s="31"/>
      <c r="IRH23" s="31"/>
      <c r="IRI23" s="31"/>
      <c r="IRJ23" s="31"/>
      <c r="IRK23" s="31"/>
      <c r="IRL23" s="31"/>
      <c r="IRM23" s="31"/>
      <c r="IRN23" s="31"/>
      <c r="IRO23" s="31"/>
      <c r="IRP23" s="31"/>
      <c r="IRQ23" s="31"/>
      <c r="IRR23" s="31"/>
      <c r="IRS23" s="31"/>
      <c r="IRT23" s="31"/>
      <c r="IRU23" s="31"/>
      <c r="IRV23" s="31"/>
      <c r="IRW23" s="31"/>
      <c r="IRX23" s="31"/>
      <c r="IRY23" s="31"/>
      <c r="IRZ23" s="31"/>
      <c r="ISA23" s="31"/>
      <c r="ISB23" s="31"/>
      <c r="ISC23" s="31"/>
      <c r="ISD23" s="31"/>
      <c r="ISE23" s="31"/>
      <c r="ISF23" s="31"/>
      <c r="ISG23" s="31"/>
      <c r="ISH23" s="31"/>
      <c r="ISI23" s="31"/>
      <c r="ISJ23" s="31"/>
      <c r="ISK23" s="31"/>
      <c r="ISL23" s="31"/>
      <c r="ISM23" s="31"/>
      <c r="ISN23" s="31"/>
      <c r="ISO23" s="31"/>
      <c r="ISP23" s="31"/>
      <c r="ISQ23" s="31"/>
      <c r="ISR23" s="31"/>
      <c r="ISS23" s="31"/>
      <c r="IST23" s="31"/>
      <c r="ISU23" s="31"/>
      <c r="ISV23" s="31"/>
      <c r="ISW23" s="31"/>
      <c r="ISX23" s="31"/>
      <c r="ISY23" s="31"/>
      <c r="ISZ23" s="31"/>
      <c r="ITA23" s="31"/>
      <c r="ITB23" s="31"/>
      <c r="ITC23" s="31"/>
      <c r="ITD23" s="31"/>
      <c r="ITE23" s="31"/>
      <c r="ITF23" s="31"/>
      <c r="ITG23" s="31"/>
      <c r="ITH23" s="31"/>
      <c r="ITI23" s="31"/>
      <c r="ITJ23" s="31"/>
      <c r="ITK23" s="31"/>
      <c r="ITL23" s="31"/>
      <c r="ITM23" s="31"/>
      <c r="ITN23" s="31"/>
      <c r="ITO23" s="31"/>
      <c r="ITP23" s="31"/>
      <c r="ITQ23" s="31"/>
      <c r="ITR23" s="31"/>
      <c r="ITS23" s="31"/>
      <c r="ITT23" s="31"/>
      <c r="ITU23" s="31"/>
      <c r="ITV23" s="31"/>
      <c r="ITW23" s="31"/>
      <c r="ITX23" s="31"/>
      <c r="ITY23" s="31"/>
      <c r="ITZ23" s="31"/>
      <c r="IUA23" s="31"/>
      <c r="IUB23" s="31"/>
      <c r="IUC23" s="31"/>
      <c r="IUD23" s="31"/>
      <c r="IUE23" s="31"/>
      <c r="IUF23" s="31"/>
      <c r="IUG23" s="31"/>
      <c r="IUH23" s="31"/>
      <c r="IUI23" s="31"/>
      <c r="IUJ23" s="31"/>
      <c r="IUK23" s="31"/>
      <c r="IUL23" s="31"/>
      <c r="IUM23" s="31"/>
      <c r="IUN23" s="31"/>
      <c r="IUO23" s="31"/>
      <c r="IUP23" s="31"/>
      <c r="IUQ23" s="31"/>
      <c r="IUR23" s="31"/>
      <c r="IUS23" s="31"/>
      <c r="IUT23" s="31"/>
      <c r="IUU23" s="31"/>
      <c r="IUV23" s="31"/>
      <c r="IUW23" s="31"/>
      <c r="IUX23" s="31"/>
      <c r="IUY23" s="31"/>
      <c r="IUZ23" s="31"/>
      <c r="IVA23" s="31"/>
      <c r="IVB23" s="31"/>
      <c r="IVC23" s="31"/>
      <c r="IVD23" s="31"/>
      <c r="IVE23" s="31"/>
      <c r="IVF23" s="31"/>
      <c r="IVG23" s="31"/>
      <c r="IVH23" s="31"/>
      <c r="IVI23" s="31"/>
      <c r="IVJ23" s="31"/>
      <c r="IVK23" s="31"/>
      <c r="IVL23" s="31"/>
      <c r="IVM23" s="31"/>
      <c r="IVN23" s="31"/>
      <c r="IVO23" s="31"/>
      <c r="IVP23" s="31"/>
      <c r="IVQ23" s="31"/>
      <c r="IVR23" s="31"/>
      <c r="IVS23" s="31"/>
      <c r="IVT23" s="31"/>
      <c r="IVU23" s="31"/>
      <c r="IVV23" s="31"/>
      <c r="IVW23" s="31"/>
      <c r="IVX23" s="31"/>
      <c r="IVY23" s="31"/>
      <c r="IVZ23" s="31"/>
      <c r="IWA23" s="31"/>
      <c r="IWB23" s="31"/>
      <c r="IWC23" s="31"/>
      <c r="IWD23" s="31"/>
      <c r="IWE23" s="31"/>
      <c r="IWF23" s="31"/>
      <c r="IWG23" s="31"/>
      <c r="IWH23" s="31"/>
      <c r="IWI23" s="31"/>
      <c r="IWJ23" s="31"/>
      <c r="IWK23" s="31"/>
      <c r="IWL23" s="31"/>
      <c r="IWM23" s="31"/>
      <c r="IWN23" s="31"/>
      <c r="IWO23" s="31"/>
      <c r="IWP23" s="31"/>
      <c r="IWQ23" s="31"/>
      <c r="IWR23" s="31"/>
      <c r="IWS23" s="31"/>
      <c r="IWT23" s="31"/>
      <c r="IWU23" s="31"/>
      <c r="IWV23" s="31"/>
      <c r="IWW23" s="31"/>
      <c r="IWX23" s="31"/>
      <c r="IWY23" s="31"/>
      <c r="IWZ23" s="31"/>
      <c r="IXA23" s="31"/>
      <c r="IXB23" s="31"/>
      <c r="IXC23" s="31"/>
      <c r="IXD23" s="31"/>
      <c r="IXE23" s="31"/>
      <c r="IXF23" s="31"/>
      <c r="IXG23" s="31"/>
      <c r="IXH23" s="31"/>
      <c r="IXI23" s="31"/>
      <c r="IXJ23" s="31"/>
      <c r="IXK23" s="31"/>
      <c r="IXL23" s="31"/>
      <c r="IXM23" s="31"/>
      <c r="IXN23" s="31"/>
      <c r="IXO23" s="31"/>
      <c r="IXP23" s="31"/>
      <c r="IXQ23" s="31"/>
      <c r="IXR23" s="31"/>
      <c r="IXS23" s="31"/>
      <c r="IXT23" s="31"/>
      <c r="IXU23" s="31"/>
      <c r="IXV23" s="31"/>
      <c r="IXW23" s="31"/>
      <c r="IXX23" s="31"/>
      <c r="IXY23" s="31"/>
      <c r="IXZ23" s="31"/>
      <c r="IYA23" s="31"/>
      <c r="IYB23" s="31"/>
      <c r="IYC23" s="31"/>
      <c r="IYD23" s="31"/>
      <c r="IYE23" s="31"/>
      <c r="IYF23" s="31"/>
      <c r="IYG23" s="31"/>
      <c r="IYH23" s="31"/>
      <c r="IYI23" s="31"/>
      <c r="IYJ23" s="31"/>
      <c r="IYK23" s="31"/>
      <c r="IYL23" s="31"/>
      <c r="IYM23" s="31"/>
      <c r="IYN23" s="31"/>
      <c r="IYO23" s="31"/>
      <c r="IYP23" s="31"/>
      <c r="IYQ23" s="31"/>
      <c r="IYR23" s="31"/>
      <c r="IYS23" s="31"/>
      <c r="IYT23" s="31"/>
      <c r="IYU23" s="31"/>
      <c r="IYV23" s="31"/>
      <c r="IYW23" s="31"/>
      <c r="IYX23" s="31"/>
      <c r="IYY23" s="31"/>
      <c r="IYZ23" s="31"/>
      <c r="IZA23" s="31"/>
      <c r="IZB23" s="31"/>
      <c r="IZC23" s="31"/>
      <c r="IZD23" s="31"/>
      <c r="IZE23" s="31"/>
      <c r="IZF23" s="31"/>
      <c r="IZG23" s="31"/>
      <c r="IZH23" s="31"/>
      <c r="IZI23" s="31"/>
      <c r="IZJ23" s="31"/>
      <c r="IZK23" s="31"/>
      <c r="IZL23" s="31"/>
      <c r="IZM23" s="31"/>
      <c r="IZN23" s="31"/>
      <c r="IZO23" s="31"/>
      <c r="IZP23" s="31"/>
      <c r="IZQ23" s="31"/>
      <c r="IZR23" s="31"/>
      <c r="IZS23" s="31"/>
      <c r="IZT23" s="31"/>
      <c r="IZU23" s="31"/>
      <c r="IZV23" s="31"/>
      <c r="IZW23" s="31"/>
      <c r="IZX23" s="31"/>
      <c r="IZY23" s="31"/>
      <c r="IZZ23" s="31"/>
      <c r="JAA23" s="31"/>
      <c r="JAB23" s="31"/>
      <c r="JAC23" s="31"/>
      <c r="JAD23" s="31"/>
      <c r="JAE23" s="31"/>
      <c r="JAF23" s="31"/>
      <c r="JAG23" s="31"/>
      <c r="JAH23" s="31"/>
      <c r="JAI23" s="31"/>
      <c r="JAJ23" s="31"/>
      <c r="JAK23" s="31"/>
      <c r="JAL23" s="31"/>
      <c r="JAM23" s="31"/>
      <c r="JAN23" s="31"/>
      <c r="JAO23" s="31"/>
      <c r="JAP23" s="31"/>
      <c r="JAQ23" s="31"/>
      <c r="JAR23" s="31"/>
      <c r="JAS23" s="31"/>
      <c r="JAT23" s="31"/>
      <c r="JAU23" s="31"/>
      <c r="JAV23" s="31"/>
      <c r="JAW23" s="31"/>
      <c r="JAX23" s="31"/>
      <c r="JAY23" s="31"/>
      <c r="JAZ23" s="31"/>
      <c r="JBA23" s="31"/>
      <c r="JBB23" s="31"/>
      <c r="JBC23" s="31"/>
      <c r="JBD23" s="31"/>
      <c r="JBE23" s="31"/>
      <c r="JBF23" s="31"/>
      <c r="JBG23" s="31"/>
      <c r="JBH23" s="31"/>
      <c r="JBI23" s="31"/>
      <c r="JBJ23" s="31"/>
      <c r="JBK23" s="31"/>
      <c r="JBL23" s="31"/>
      <c r="JBM23" s="31"/>
      <c r="JBN23" s="31"/>
      <c r="JBO23" s="31"/>
      <c r="JBP23" s="31"/>
      <c r="JBQ23" s="31"/>
      <c r="JBR23" s="31"/>
      <c r="JBS23" s="31"/>
      <c r="JBT23" s="31"/>
      <c r="JBU23" s="31"/>
      <c r="JBV23" s="31"/>
      <c r="JBW23" s="31"/>
      <c r="JBX23" s="31"/>
      <c r="JBY23" s="31"/>
      <c r="JBZ23" s="31"/>
      <c r="JCA23" s="31"/>
      <c r="JCB23" s="31"/>
      <c r="JCC23" s="31"/>
      <c r="JCD23" s="31"/>
      <c r="JCE23" s="31"/>
      <c r="JCF23" s="31"/>
      <c r="JCG23" s="31"/>
      <c r="JCH23" s="31"/>
      <c r="JCI23" s="31"/>
      <c r="JCJ23" s="31"/>
      <c r="JCK23" s="31"/>
      <c r="JCL23" s="31"/>
      <c r="JCM23" s="31"/>
      <c r="JCN23" s="31"/>
      <c r="JCO23" s="31"/>
      <c r="JCP23" s="31"/>
      <c r="JCQ23" s="31"/>
      <c r="JCR23" s="31"/>
      <c r="JCS23" s="31"/>
      <c r="JCT23" s="31"/>
      <c r="JCU23" s="31"/>
      <c r="JCV23" s="31"/>
      <c r="JCW23" s="31"/>
      <c r="JCX23" s="31"/>
      <c r="JCY23" s="31"/>
      <c r="JCZ23" s="31"/>
      <c r="JDA23" s="31"/>
      <c r="JDB23" s="31"/>
      <c r="JDC23" s="31"/>
      <c r="JDD23" s="31"/>
      <c r="JDE23" s="31"/>
      <c r="JDF23" s="31"/>
      <c r="JDG23" s="31"/>
      <c r="JDH23" s="31"/>
      <c r="JDI23" s="31"/>
      <c r="JDJ23" s="31"/>
      <c r="JDK23" s="31"/>
      <c r="JDL23" s="31"/>
      <c r="JDM23" s="31"/>
      <c r="JDN23" s="31"/>
      <c r="JDO23" s="31"/>
      <c r="JDP23" s="31"/>
      <c r="JDQ23" s="31"/>
      <c r="JDR23" s="31"/>
      <c r="JDS23" s="31"/>
      <c r="JDT23" s="31"/>
      <c r="JDU23" s="31"/>
      <c r="JDV23" s="31"/>
      <c r="JDW23" s="31"/>
      <c r="JDX23" s="31"/>
      <c r="JDY23" s="31"/>
      <c r="JDZ23" s="31"/>
      <c r="JEA23" s="31"/>
      <c r="JEB23" s="31"/>
      <c r="JEC23" s="31"/>
      <c r="JED23" s="31"/>
      <c r="JEE23" s="31"/>
      <c r="JEF23" s="31"/>
      <c r="JEG23" s="31"/>
      <c r="JEH23" s="31"/>
      <c r="JEI23" s="31"/>
      <c r="JEJ23" s="31"/>
      <c r="JEK23" s="31"/>
      <c r="JEL23" s="31"/>
      <c r="JEM23" s="31"/>
      <c r="JEN23" s="31"/>
      <c r="JEO23" s="31"/>
      <c r="JEP23" s="31"/>
      <c r="JEQ23" s="31"/>
      <c r="JER23" s="31"/>
      <c r="JES23" s="31"/>
      <c r="JET23" s="31"/>
      <c r="JEU23" s="31"/>
      <c r="JEV23" s="31"/>
      <c r="JEW23" s="31"/>
      <c r="JEX23" s="31"/>
      <c r="JEY23" s="31"/>
      <c r="JEZ23" s="31"/>
      <c r="JFA23" s="31"/>
      <c r="JFB23" s="31"/>
      <c r="JFC23" s="31"/>
      <c r="JFD23" s="31"/>
      <c r="JFE23" s="31"/>
      <c r="JFF23" s="31"/>
      <c r="JFG23" s="31"/>
      <c r="JFH23" s="31"/>
      <c r="JFI23" s="31"/>
      <c r="JFJ23" s="31"/>
      <c r="JFK23" s="31"/>
      <c r="JFL23" s="31"/>
      <c r="JFM23" s="31"/>
      <c r="JFN23" s="31"/>
      <c r="JFO23" s="31"/>
      <c r="JFP23" s="31"/>
      <c r="JFQ23" s="31"/>
      <c r="JFR23" s="31"/>
      <c r="JFS23" s="31"/>
      <c r="JFT23" s="31"/>
      <c r="JFU23" s="31"/>
      <c r="JFV23" s="31"/>
      <c r="JFW23" s="31"/>
      <c r="JFX23" s="31"/>
      <c r="JFY23" s="31"/>
      <c r="JFZ23" s="31"/>
      <c r="JGA23" s="31"/>
      <c r="JGB23" s="31"/>
      <c r="JGC23" s="31"/>
      <c r="JGD23" s="31"/>
      <c r="JGE23" s="31"/>
      <c r="JGF23" s="31"/>
      <c r="JGG23" s="31"/>
      <c r="JGH23" s="31"/>
      <c r="JGI23" s="31"/>
      <c r="JGJ23" s="31"/>
      <c r="JGK23" s="31"/>
      <c r="JGL23" s="31"/>
      <c r="JGM23" s="31"/>
      <c r="JGN23" s="31"/>
      <c r="JGO23" s="31"/>
      <c r="JGP23" s="31"/>
      <c r="JGQ23" s="31"/>
      <c r="JGR23" s="31"/>
      <c r="JGS23" s="31"/>
      <c r="JGT23" s="31"/>
      <c r="JGU23" s="31"/>
      <c r="JGV23" s="31"/>
      <c r="JGW23" s="31"/>
      <c r="JGX23" s="31"/>
      <c r="JGY23" s="31"/>
      <c r="JGZ23" s="31"/>
      <c r="JHA23" s="31"/>
      <c r="JHB23" s="31"/>
      <c r="JHC23" s="31"/>
      <c r="JHD23" s="31"/>
      <c r="JHE23" s="31"/>
      <c r="JHF23" s="31"/>
      <c r="JHG23" s="31"/>
      <c r="JHH23" s="31"/>
      <c r="JHI23" s="31"/>
      <c r="JHJ23" s="31"/>
      <c r="JHK23" s="31"/>
      <c r="JHL23" s="31"/>
      <c r="JHM23" s="31"/>
      <c r="JHN23" s="31"/>
      <c r="JHO23" s="31"/>
      <c r="JHP23" s="31"/>
      <c r="JHQ23" s="31"/>
      <c r="JHR23" s="31"/>
      <c r="JHS23" s="31"/>
      <c r="JHT23" s="31"/>
      <c r="JHU23" s="31"/>
      <c r="JHV23" s="31"/>
      <c r="JHW23" s="31"/>
      <c r="JHX23" s="31"/>
      <c r="JHY23" s="31"/>
      <c r="JHZ23" s="31"/>
      <c r="JIA23" s="31"/>
      <c r="JIB23" s="31"/>
      <c r="JIC23" s="31"/>
      <c r="JID23" s="31"/>
      <c r="JIE23" s="31"/>
      <c r="JIF23" s="31"/>
      <c r="JIG23" s="31"/>
      <c r="JIH23" s="31"/>
      <c r="JII23" s="31"/>
      <c r="JIJ23" s="31"/>
      <c r="JIK23" s="31"/>
      <c r="JIL23" s="31"/>
      <c r="JIM23" s="31"/>
      <c r="JIN23" s="31"/>
      <c r="JIO23" s="31"/>
      <c r="JIP23" s="31"/>
      <c r="JIQ23" s="31"/>
      <c r="JIR23" s="31"/>
      <c r="JIS23" s="31"/>
      <c r="JIT23" s="31"/>
      <c r="JIU23" s="31"/>
      <c r="JIV23" s="31"/>
      <c r="JIW23" s="31"/>
      <c r="JIX23" s="31"/>
      <c r="JIY23" s="31"/>
      <c r="JIZ23" s="31"/>
      <c r="JJA23" s="31"/>
      <c r="JJB23" s="31"/>
      <c r="JJC23" s="31"/>
      <c r="JJD23" s="31"/>
      <c r="JJE23" s="31"/>
      <c r="JJF23" s="31"/>
      <c r="JJG23" s="31"/>
      <c r="JJH23" s="31"/>
      <c r="JJI23" s="31"/>
      <c r="JJJ23" s="31"/>
      <c r="JJK23" s="31"/>
      <c r="JJL23" s="31"/>
      <c r="JJM23" s="31"/>
      <c r="JJN23" s="31"/>
      <c r="JJO23" s="31"/>
      <c r="JJP23" s="31"/>
      <c r="JJQ23" s="31"/>
      <c r="JJR23" s="31"/>
      <c r="JJS23" s="31"/>
      <c r="JJT23" s="31"/>
      <c r="JJU23" s="31"/>
      <c r="JJV23" s="31"/>
      <c r="JJW23" s="31"/>
      <c r="JJX23" s="31"/>
      <c r="JJY23" s="31"/>
      <c r="JJZ23" s="31"/>
      <c r="JKA23" s="31"/>
      <c r="JKB23" s="31"/>
      <c r="JKC23" s="31"/>
      <c r="JKD23" s="31"/>
      <c r="JKE23" s="31"/>
      <c r="JKF23" s="31"/>
      <c r="JKG23" s="31"/>
      <c r="JKH23" s="31"/>
      <c r="JKI23" s="31"/>
      <c r="JKJ23" s="31"/>
      <c r="JKK23" s="31"/>
      <c r="JKL23" s="31"/>
      <c r="JKM23" s="31"/>
      <c r="JKN23" s="31"/>
      <c r="JKO23" s="31"/>
      <c r="JKP23" s="31"/>
      <c r="JKQ23" s="31"/>
      <c r="JKR23" s="31"/>
      <c r="JKS23" s="31"/>
      <c r="JKT23" s="31"/>
      <c r="JKU23" s="31"/>
      <c r="JKV23" s="31"/>
      <c r="JKW23" s="31"/>
      <c r="JKX23" s="31"/>
      <c r="JKY23" s="31"/>
      <c r="JKZ23" s="31"/>
      <c r="JLA23" s="31"/>
      <c r="JLB23" s="31"/>
      <c r="JLC23" s="31"/>
      <c r="JLD23" s="31"/>
      <c r="JLE23" s="31"/>
      <c r="JLF23" s="31"/>
      <c r="JLG23" s="31"/>
      <c r="JLH23" s="31"/>
      <c r="JLI23" s="31"/>
      <c r="JLJ23" s="31"/>
      <c r="JLK23" s="31"/>
      <c r="JLL23" s="31"/>
      <c r="JLM23" s="31"/>
      <c r="JLN23" s="31"/>
      <c r="JLO23" s="31"/>
      <c r="JLP23" s="31"/>
      <c r="JLQ23" s="31"/>
      <c r="JLR23" s="31"/>
      <c r="JLS23" s="31"/>
      <c r="JLT23" s="31"/>
      <c r="JLU23" s="31"/>
      <c r="JLV23" s="31"/>
      <c r="JLW23" s="31"/>
      <c r="JLX23" s="31"/>
      <c r="JLY23" s="31"/>
      <c r="JLZ23" s="31"/>
      <c r="JMA23" s="31"/>
      <c r="JMB23" s="31"/>
      <c r="JMC23" s="31"/>
      <c r="JMD23" s="31"/>
      <c r="JME23" s="31"/>
      <c r="JMF23" s="31"/>
      <c r="JMG23" s="31"/>
      <c r="JMH23" s="31"/>
      <c r="JMI23" s="31"/>
      <c r="JMJ23" s="31"/>
      <c r="JMK23" s="31"/>
      <c r="JML23" s="31"/>
      <c r="JMM23" s="31"/>
      <c r="JMN23" s="31"/>
      <c r="JMO23" s="31"/>
      <c r="JMP23" s="31"/>
      <c r="JMQ23" s="31"/>
      <c r="JMR23" s="31"/>
      <c r="JMS23" s="31"/>
      <c r="JMT23" s="31"/>
      <c r="JMU23" s="31"/>
      <c r="JMV23" s="31"/>
      <c r="JMW23" s="31"/>
      <c r="JMX23" s="31"/>
      <c r="JMY23" s="31"/>
      <c r="JMZ23" s="31"/>
      <c r="JNA23" s="31"/>
      <c r="JNB23" s="31"/>
      <c r="JNC23" s="31"/>
      <c r="JND23" s="31"/>
      <c r="JNE23" s="31"/>
      <c r="JNF23" s="31"/>
      <c r="JNG23" s="31"/>
      <c r="JNH23" s="31"/>
      <c r="JNI23" s="31"/>
      <c r="JNJ23" s="31"/>
      <c r="JNK23" s="31"/>
      <c r="JNL23" s="31"/>
      <c r="JNM23" s="31"/>
      <c r="JNN23" s="31"/>
      <c r="JNO23" s="31"/>
      <c r="JNP23" s="31"/>
      <c r="JNQ23" s="31"/>
      <c r="JNR23" s="31"/>
      <c r="JNS23" s="31"/>
      <c r="JNT23" s="31"/>
      <c r="JNU23" s="31"/>
      <c r="JNV23" s="31"/>
      <c r="JNW23" s="31"/>
      <c r="JNX23" s="31"/>
      <c r="JNY23" s="31"/>
      <c r="JNZ23" s="31"/>
      <c r="JOA23" s="31"/>
      <c r="JOB23" s="31"/>
      <c r="JOC23" s="31"/>
      <c r="JOD23" s="31"/>
      <c r="JOE23" s="31"/>
      <c r="JOF23" s="31"/>
      <c r="JOG23" s="31"/>
      <c r="JOH23" s="31"/>
      <c r="JOI23" s="31"/>
      <c r="JOJ23" s="31"/>
      <c r="JOK23" s="31"/>
      <c r="JOL23" s="31"/>
      <c r="JOM23" s="31"/>
      <c r="JON23" s="31"/>
      <c r="JOO23" s="31"/>
      <c r="JOP23" s="31"/>
      <c r="JOQ23" s="31"/>
      <c r="JOR23" s="31"/>
      <c r="JOS23" s="31"/>
      <c r="JOT23" s="31"/>
      <c r="JOU23" s="31"/>
      <c r="JOV23" s="31"/>
      <c r="JOW23" s="31"/>
      <c r="JOX23" s="31"/>
      <c r="JOY23" s="31"/>
      <c r="JOZ23" s="31"/>
      <c r="JPA23" s="31"/>
      <c r="JPB23" s="31"/>
      <c r="JPC23" s="31"/>
      <c r="JPD23" s="31"/>
      <c r="JPE23" s="31"/>
      <c r="JPF23" s="31"/>
      <c r="JPG23" s="31"/>
      <c r="JPH23" s="31"/>
      <c r="JPI23" s="31"/>
      <c r="JPJ23" s="31"/>
      <c r="JPK23" s="31"/>
      <c r="JPL23" s="31"/>
      <c r="JPM23" s="31"/>
      <c r="JPN23" s="31"/>
      <c r="JPO23" s="31"/>
      <c r="JPP23" s="31"/>
      <c r="JPQ23" s="31"/>
      <c r="JPR23" s="31"/>
      <c r="JPS23" s="31"/>
      <c r="JPT23" s="31"/>
      <c r="JPU23" s="31"/>
      <c r="JPV23" s="31"/>
      <c r="JPW23" s="31"/>
      <c r="JPX23" s="31"/>
      <c r="JPY23" s="31"/>
      <c r="JPZ23" s="31"/>
      <c r="JQA23" s="31"/>
      <c r="JQB23" s="31"/>
      <c r="JQC23" s="31"/>
      <c r="JQD23" s="31"/>
      <c r="JQE23" s="31"/>
      <c r="JQF23" s="31"/>
      <c r="JQG23" s="31"/>
      <c r="JQH23" s="31"/>
      <c r="JQI23" s="31"/>
      <c r="JQJ23" s="31"/>
      <c r="JQK23" s="31"/>
      <c r="JQL23" s="31"/>
      <c r="JQM23" s="31"/>
      <c r="JQN23" s="31"/>
      <c r="JQO23" s="31"/>
      <c r="JQP23" s="31"/>
      <c r="JQQ23" s="31"/>
      <c r="JQR23" s="31"/>
      <c r="JQS23" s="31"/>
      <c r="JQT23" s="31"/>
      <c r="JQU23" s="31"/>
      <c r="JQV23" s="31"/>
      <c r="JQW23" s="31"/>
      <c r="JQX23" s="31"/>
      <c r="JQY23" s="31"/>
      <c r="JQZ23" s="31"/>
      <c r="JRA23" s="31"/>
      <c r="JRB23" s="31"/>
      <c r="JRC23" s="31"/>
      <c r="JRD23" s="31"/>
      <c r="JRE23" s="31"/>
      <c r="JRF23" s="31"/>
      <c r="JRG23" s="31"/>
      <c r="JRH23" s="31"/>
      <c r="JRI23" s="31"/>
      <c r="JRJ23" s="31"/>
      <c r="JRK23" s="31"/>
      <c r="JRL23" s="31"/>
      <c r="JRM23" s="31"/>
      <c r="JRN23" s="31"/>
      <c r="JRO23" s="31"/>
      <c r="JRP23" s="31"/>
      <c r="JRQ23" s="31"/>
      <c r="JRR23" s="31"/>
      <c r="JRS23" s="31"/>
      <c r="JRT23" s="31"/>
      <c r="JRU23" s="31"/>
      <c r="JRV23" s="31"/>
      <c r="JRW23" s="31"/>
      <c r="JRX23" s="31"/>
      <c r="JRY23" s="31"/>
      <c r="JRZ23" s="31"/>
      <c r="JSA23" s="31"/>
      <c r="JSB23" s="31"/>
      <c r="JSC23" s="31"/>
      <c r="JSD23" s="31"/>
      <c r="JSE23" s="31"/>
      <c r="JSF23" s="31"/>
      <c r="JSG23" s="31"/>
      <c r="JSH23" s="31"/>
      <c r="JSI23" s="31"/>
      <c r="JSJ23" s="31"/>
      <c r="JSK23" s="31"/>
      <c r="JSL23" s="31"/>
      <c r="JSM23" s="31"/>
      <c r="JSN23" s="31"/>
      <c r="JSO23" s="31"/>
      <c r="JSP23" s="31"/>
      <c r="JSQ23" s="31"/>
      <c r="JSR23" s="31"/>
      <c r="JSS23" s="31"/>
      <c r="JST23" s="31"/>
      <c r="JSU23" s="31"/>
      <c r="JSV23" s="31"/>
      <c r="JSW23" s="31"/>
      <c r="JSX23" s="31"/>
      <c r="JSY23" s="31"/>
      <c r="JSZ23" s="31"/>
      <c r="JTA23" s="31"/>
      <c r="JTB23" s="31"/>
      <c r="JTC23" s="31"/>
      <c r="JTD23" s="31"/>
      <c r="JTE23" s="31"/>
      <c r="JTF23" s="31"/>
      <c r="JTG23" s="31"/>
      <c r="JTH23" s="31"/>
      <c r="JTI23" s="31"/>
      <c r="JTJ23" s="31"/>
      <c r="JTK23" s="31"/>
      <c r="JTL23" s="31"/>
      <c r="JTM23" s="31"/>
      <c r="JTN23" s="31"/>
      <c r="JTO23" s="31"/>
      <c r="JTP23" s="31"/>
      <c r="JTQ23" s="31"/>
      <c r="JTR23" s="31"/>
      <c r="JTS23" s="31"/>
      <c r="JTT23" s="31"/>
      <c r="JTU23" s="31"/>
      <c r="JTV23" s="31"/>
      <c r="JTW23" s="31"/>
      <c r="JTX23" s="31"/>
      <c r="JTY23" s="31"/>
      <c r="JTZ23" s="31"/>
      <c r="JUA23" s="31"/>
      <c r="JUB23" s="31"/>
      <c r="JUC23" s="31"/>
      <c r="JUD23" s="31"/>
      <c r="JUE23" s="31"/>
      <c r="JUF23" s="31"/>
      <c r="JUG23" s="31"/>
      <c r="JUH23" s="31"/>
      <c r="JUI23" s="31"/>
      <c r="JUJ23" s="31"/>
      <c r="JUK23" s="31"/>
      <c r="JUL23" s="31"/>
      <c r="JUM23" s="31"/>
      <c r="JUN23" s="31"/>
      <c r="JUO23" s="31"/>
      <c r="JUP23" s="31"/>
      <c r="JUQ23" s="31"/>
      <c r="JUR23" s="31"/>
      <c r="JUS23" s="31"/>
      <c r="JUT23" s="31"/>
      <c r="JUU23" s="31"/>
      <c r="JUV23" s="31"/>
      <c r="JUW23" s="31"/>
      <c r="JUX23" s="31"/>
      <c r="JUY23" s="31"/>
      <c r="JUZ23" s="31"/>
      <c r="JVA23" s="31"/>
      <c r="JVB23" s="31"/>
      <c r="JVC23" s="31"/>
      <c r="JVD23" s="31"/>
      <c r="JVE23" s="31"/>
      <c r="JVF23" s="31"/>
      <c r="JVG23" s="31"/>
      <c r="JVH23" s="31"/>
      <c r="JVI23" s="31"/>
      <c r="JVJ23" s="31"/>
      <c r="JVK23" s="31"/>
      <c r="JVL23" s="31"/>
      <c r="JVM23" s="31"/>
      <c r="JVN23" s="31"/>
      <c r="JVO23" s="31"/>
      <c r="JVP23" s="31"/>
      <c r="JVQ23" s="31"/>
      <c r="JVR23" s="31"/>
      <c r="JVS23" s="31"/>
      <c r="JVT23" s="31"/>
      <c r="JVU23" s="31"/>
      <c r="JVV23" s="31"/>
      <c r="JVW23" s="31"/>
      <c r="JVX23" s="31"/>
      <c r="JVY23" s="31"/>
      <c r="JVZ23" s="31"/>
      <c r="JWA23" s="31"/>
      <c r="JWB23" s="31"/>
      <c r="JWC23" s="31"/>
      <c r="JWD23" s="31"/>
      <c r="JWE23" s="31"/>
      <c r="JWF23" s="31"/>
      <c r="JWG23" s="31"/>
      <c r="JWH23" s="31"/>
      <c r="JWI23" s="31"/>
      <c r="JWJ23" s="31"/>
      <c r="JWK23" s="31"/>
      <c r="JWL23" s="31"/>
      <c r="JWM23" s="31"/>
      <c r="JWN23" s="31"/>
      <c r="JWO23" s="31"/>
      <c r="JWP23" s="31"/>
      <c r="JWQ23" s="31"/>
      <c r="JWR23" s="31"/>
      <c r="JWS23" s="31"/>
      <c r="JWT23" s="31"/>
      <c r="JWU23" s="31"/>
      <c r="JWV23" s="31"/>
      <c r="JWW23" s="31"/>
      <c r="JWX23" s="31"/>
      <c r="JWY23" s="31"/>
      <c r="JWZ23" s="31"/>
      <c r="JXA23" s="31"/>
      <c r="JXB23" s="31"/>
      <c r="JXC23" s="31"/>
      <c r="JXD23" s="31"/>
      <c r="JXE23" s="31"/>
      <c r="JXF23" s="31"/>
      <c r="JXG23" s="31"/>
      <c r="JXH23" s="31"/>
      <c r="JXI23" s="31"/>
      <c r="JXJ23" s="31"/>
      <c r="JXK23" s="31"/>
      <c r="JXL23" s="31"/>
      <c r="JXM23" s="31"/>
      <c r="JXN23" s="31"/>
      <c r="JXO23" s="31"/>
      <c r="JXP23" s="31"/>
      <c r="JXQ23" s="31"/>
      <c r="JXR23" s="31"/>
      <c r="JXS23" s="31"/>
      <c r="JXT23" s="31"/>
      <c r="JXU23" s="31"/>
      <c r="JXV23" s="31"/>
      <c r="JXW23" s="31"/>
      <c r="JXX23" s="31"/>
      <c r="JXY23" s="31"/>
      <c r="JXZ23" s="31"/>
      <c r="JYA23" s="31"/>
      <c r="JYB23" s="31"/>
      <c r="JYC23" s="31"/>
      <c r="JYD23" s="31"/>
      <c r="JYE23" s="31"/>
      <c r="JYF23" s="31"/>
      <c r="JYG23" s="31"/>
      <c r="JYH23" s="31"/>
      <c r="JYI23" s="31"/>
      <c r="JYJ23" s="31"/>
      <c r="JYK23" s="31"/>
      <c r="JYL23" s="31"/>
      <c r="JYM23" s="31"/>
      <c r="JYN23" s="31"/>
      <c r="JYO23" s="31"/>
      <c r="JYP23" s="31"/>
      <c r="JYQ23" s="31"/>
      <c r="JYR23" s="31"/>
      <c r="JYS23" s="31"/>
      <c r="JYT23" s="31"/>
      <c r="JYU23" s="31"/>
      <c r="JYV23" s="31"/>
      <c r="JYW23" s="31"/>
      <c r="JYX23" s="31"/>
      <c r="JYY23" s="31"/>
      <c r="JYZ23" s="31"/>
      <c r="JZA23" s="31"/>
      <c r="JZB23" s="31"/>
      <c r="JZC23" s="31"/>
      <c r="JZD23" s="31"/>
      <c r="JZE23" s="31"/>
      <c r="JZF23" s="31"/>
      <c r="JZG23" s="31"/>
      <c r="JZH23" s="31"/>
      <c r="JZI23" s="31"/>
      <c r="JZJ23" s="31"/>
      <c r="JZK23" s="31"/>
      <c r="JZL23" s="31"/>
      <c r="JZM23" s="31"/>
      <c r="JZN23" s="31"/>
      <c r="JZO23" s="31"/>
      <c r="JZP23" s="31"/>
      <c r="JZQ23" s="31"/>
      <c r="JZR23" s="31"/>
      <c r="JZS23" s="31"/>
      <c r="JZT23" s="31"/>
      <c r="JZU23" s="31"/>
      <c r="JZV23" s="31"/>
      <c r="JZW23" s="31"/>
      <c r="JZX23" s="31"/>
      <c r="JZY23" s="31"/>
      <c r="JZZ23" s="31"/>
      <c r="KAA23" s="31"/>
      <c r="KAB23" s="31"/>
      <c r="KAC23" s="31"/>
      <c r="KAD23" s="31"/>
      <c r="KAE23" s="31"/>
      <c r="KAF23" s="31"/>
      <c r="KAG23" s="31"/>
      <c r="KAH23" s="31"/>
      <c r="KAI23" s="31"/>
      <c r="KAJ23" s="31"/>
      <c r="KAK23" s="31"/>
      <c r="KAL23" s="31"/>
      <c r="KAM23" s="31"/>
      <c r="KAN23" s="31"/>
      <c r="KAO23" s="31"/>
      <c r="KAP23" s="31"/>
      <c r="KAQ23" s="31"/>
      <c r="KAR23" s="31"/>
      <c r="KAS23" s="31"/>
      <c r="KAT23" s="31"/>
      <c r="KAU23" s="31"/>
      <c r="KAV23" s="31"/>
      <c r="KAW23" s="31"/>
      <c r="KAX23" s="31"/>
      <c r="KAY23" s="31"/>
      <c r="KAZ23" s="31"/>
      <c r="KBA23" s="31"/>
      <c r="KBB23" s="31"/>
      <c r="KBC23" s="31"/>
      <c r="KBD23" s="31"/>
      <c r="KBE23" s="31"/>
      <c r="KBF23" s="31"/>
      <c r="KBG23" s="31"/>
      <c r="KBH23" s="31"/>
      <c r="KBI23" s="31"/>
      <c r="KBJ23" s="31"/>
      <c r="KBK23" s="31"/>
      <c r="KBL23" s="31"/>
      <c r="KBM23" s="31"/>
      <c r="KBN23" s="31"/>
      <c r="KBO23" s="31"/>
      <c r="KBP23" s="31"/>
      <c r="KBQ23" s="31"/>
      <c r="KBR23" s="31"/>
      <c r="KBS23" s="31"/>
      <c r="KBT23" s="31"/>
      <c r="KBU23" s="31"/>
      <c r="KBV23" s="31"/>
      <c r="KBW23" s="31"/>
      <c r="KBX23" s="31"/>
      <c r="KBY23" s="31"/>
      <c r="KBZ23" s="31"/>
      <c r="KCA23" s="31"/>
      <c r="KCB23" s="31"/>
      <c r="KCC23" s="31"/>
      <c r="KCD23" s="31"/>
      <c r="KCE23" s="31"/>
      <c r="KCF23" s="31"/>
      <c r="KCG23" s="31"/>
      <c r="KCH23" s="31"/>
      <c r="KCI23" s="31"/>
      <c r="KCJ23" s="31"/>
      <c r="KCK23" s="31"/>
      <c r="KCL23" s="31"/>
      <c r="KCM23" s="31"/>
      <c r="KCN23" s="31"/>
      <c r="KCO23" s="31"/>
      <c r="KCP23" s="31"/>
      <c r="KCQ23" s="31"/>
      <c r="KCR23" s="31"/>
      <c r="KCS23" s="31"/>
      <c r="KCT23" s="31"/>
      <c r="KCU23" s="31"/>
      <c r="KCV23" s="31"/>
      <c r="KCW23" s="31"/>
      <c r="KCX23" s="31"/>
      <c r="KCY23" s="31"/>
      <c r="KCZ23" s="31"/>
      <c r="KDA23" s="31"/>
      <c r="KDB23" s="31"/>
      <c r="KDC23" s="31"/>
      <c r="KDD23" s="31"/>
      <c r="KDE23" s="31"/>
      <c r="KDF23" s="31"/>
      <c r="KDG23" s="31"/>
      <c r="KDH23" s="31"/>
      <c r="KDI23" s="31"/>
      <c r="KDJ23" s="31"/>
      <c r="KDK23" s="31"/>
      <c r="KDL23" s="31"/>
      <c r="KDM23" s="31"/>
      <c r="KDN23" s="31"/>
      <c r="KDO23" s="31"/>
      <c r="KDP23" s="31"/>
      <c r="KDQ23" s="31"/>
      <c r="KDR23" s="31"/>
      <c r="KDS23" s="31"/>
      <c r="KDT23" s="31"/>
      <c r="KDU23" s="31"/>
      <c r="KDV23" s="31"/>
      <c r="KDW23" s="31"/>
      <c r="KDX23" s="31"/>
      <c r="KDY23" s="31"/>
      <c r="KDZ23" s="31"/>
      <c r="KEA23" s="31"/>
      <c r="KEB23" s="31"/>
      <c r="KEC23" s="31"/>
      <c r="KED23" s="31"/>
      <c r="KEE23" s="31"/>
      <c r="KEF23" s="31"/>
      <c r="KEG23" s="31"/>
      <c r="KEH23" s="31"/>
      <c r="KEI23" s="31"/>
      <c r="KEJ23" s="31"/>
      <c r="KEK23" s="31"/>
      <c r="KEL23" s="31"/>
      <c r="KEM23" s="31"/>
      <c r="KEN23" s="31"/>
      <c r="KEO23" s="31"/>
      <c r="KEP23" s="31"/>
      <c r="KEQ23" s="31"/>
      <c r="KER23" s="31"/>
      <c r="KES23" s="31"/>
      <c r="KET23" s="31"/>
      <c r="KEU23" s="31"/>
      <c r="KEV23" s="31"/>
      <c r="KEW23" s="31"/>
      <c r="KEX23" s="31"/>
      <c r="KEY23" s="31"/>
      <c r="KEZ23" s="31"/>
      <c r="KFA23" s="31"/>
      <c r="KFB23" s="31"/>
      <c r="KFC23" s="31"/>
      <c r="KFD23" s="31"/>
      <c r="KFE23" s="31"/>
      <c r="KFF23" s="31"/>
      <c r="KFG23" s="31"/>
      <c r="KFH23" s="31"/>
      <c r="KFI23" s="31"/>
      <c r="KFJ23" s="31"/>
      <c r="KFK23" s="31"/>
      <c r="KFL23" s="31"/>
      <c r="KFM23" s="31"/>
      <c r="KFN23" s="31"/>
      <c r="KFO23" s="31"/>
      <c r="KFP23" s="31"/>
      <c r="KFQ23" s="31"/>
      <c r="KFR23" s="31"/>
      <c r="KFS23" s="31"/>
      <c r="KFT23" s="31"/>
      <c r="KFU23" s="31"/>
      <c r="KFV23" s="31"/>
      <c r="KFW23" s="31"/>
      <c r="KFX23" s="31"/>
      <c r="KFY23" s="31"/>
      <c r="KFZ23" s="31"/>
      <c r="KGA23" s="31"/>
      <c r="KGB23" s="31"/>
      <c r="KGC23" s="31"/>
      <c r="KGD23" s="31"/>
      <c r="KGE23" s="31"/>
      <c r="KGF23" s="31"/>
      <c r="KGG23" s="31"/>
      <c r="KGH23" s="31"/>
      <c r="KGI23" s="31"/>
      <c r="KGJ23" s="31"/>
      <c r="KGK23" s="31"/>
      <c r="KGL23" s="31"/>
      <c r="KGM23" s="31"/>
      <c r="KGN23" s="31"/>
      <c r="KGO23" s="31"/>
      <c r="KGP23" s="31"/>
      <c r="KGQ23" s="31"/>
      <c r="KGR23" s="31"/>
      <c r="KGS23" s="31"/>
      <c r="KGT23" s="31"/>
      <c r="KGU23" s="31"/>
      <c r="KGV23" s="31"/>
      <c r="KGW23" s="31"/>
      <c r="KGX23" s="31"/>
      <c r="KGY23" s="31"/>
      <c r="KGZ23" s="31"/>
      <c r="KHA23" s="31"/>
      <c r="KHB23" s="31"/>
      <c r="KHC23" s="31"/>
      <c r="KHD23" s="31"/>
      <c r="KHE23" s="31"/>
      <c r="KHF23" s="31"/>
      <c r="KHG23" s="31"/>
      <c r="KHH23" s="31"/>
      <c r="KHI23" s="31"/>
      <c r="KHJ23" s="31"/>
      <c r="KHK23" s="31"/>
      <c r="KHL23" s="31"/>
      <c r="KHM23" s="31"/>
      <c r="KHN23" s="31"/>
      <c r="KHO23" s="31"/>
      <c r="KHP23" s="31"/>
      <c r="KHQ23" s="31"/>
      <c r="KHR23" s="31"/>
      <c r="KHS23" s="31"/>
      <c r="KHT23" s="31"/>
      <c r="KHU23" s="31"/>
      <c r="KHV23" s="31"/>
      <c r="KHW23" s="31"/>
      <c r="KHX23" s="31"/>
      <c r="KHY23" s="31"/>
      <c r="KHZ23" s="31"/>
      <c r="KIA23" s="31"/>
      <c r="KIB23" s="31"/>
      <c r="KIC23" s="31"/>
      <c r="KID23" s="31"/>
      <c r="KIE23" s="31"/>
      <c r="KIF23" s="31"/>
      <c r="KIG23" s="31"/>
      <c r="KIH23" s="31"/>
      <c r="KII23" s="31"/>
      <c r="KIJ23" s="31"/>
      <c r="KIK23" s="31"/>
      <c r="KIL23" s="31"/>
      <c r="KIM23" s="31"/>
      <c r="KIN23" s="31"/>
      <c r="KIO23" s="31"/>
      <c r="KIP23" s="31"/>
      <c r="KIQ23" s="31"/>
      <c r="KIR23" s="31"/>
      <c r="KIS23" s="31"/>
      <c r="KIT23" s="31"/>
      <c r="KIU23" s="31"/>
      <c r="KIV23" s="31"/>
      <c r="KIW23" s="31"/>
      <c r="KIX23" s="31"/>
      <c r="KIY23" s="31"/>
      <c r="KIZ23" s="31"/>
      <c r="KJA23" s="31"/>
      <c r="KJB23" s="31"/>
      <c r="KJC23" s="31"/>
      <c r="KJD23" s="31"/>
      <c r="KJE23" s="31"/>
      <c r="KJF23" s="31"/>
      <c r="KJG23" s="31"/>
      <c r="KJH23" s="31"/>
      <c r="KJI23" s="31"/>
      <c r="KJJ23" s="31"/>
      <c r="KJK23" s="31"/>
      <c r="KJL23" s="31"/>
      <c r="KJM23" s="31"/>
      <c r="KJN23" s="31"/>
      <c r="KJO23" s="31"/>
      <c r="KJP23" s="31"/>
      <c r="KJQ23" s="31"/>
      <c r="KJR23" s="31"/>
      <c r="KJS23" s="31"/>
      <c r="KJT23" s="31"/>
      <c r="KJU23" s="31"/>
      <c r="KJV23" s="31"/>
      <c r="KJW23" s="31"/>
      <c r="KJX23" s="31"/>
      <c r="KJY23" s="31"/>
      <c r="KJZ23" s="31"/>
      <c r="KKA23" s="31"/>
      <c r="KKB23" s="31"/>
      <c r="KKC23" s="31"/>
      <c r="KKD23" s="31"/>
      <c r="KKE23" s="31"/>
      <c r="KKF23" s="31"/>
      <c r="KKG23" s="31"/>
      <c r="KKH23" s="31"/>
      <c r="KKI23" s="31"/>
      <c r="KKJ23" s="31"/>
      <c r="KKK23" s="31"/>
      <c r="KKL23" s="31"/>
      <c r="KKM23" s="31"/>
      <c r="KKN23" s="31"/>
      <c r="KKO23" s="31"/>
      <c r="KKP23" s="31"/>
      <c r="KKQ23" s="31"/>
      <c r="KKR23" s="31"/>
      <c r="KKS23" s="31"/>
      <c r="KKT23" s="31"/>
      <c r="KKU23" s="31"/>
      <c r="KKV23" s="31"/>
      <c r="KKW23" s="31"/>
      <c r="KKX23" s="31"/>
      <c r="KKY23" s="31"/>
      <c r="KKZ23" s="31"/>
      <c r="KLA23" s="31"/>
      <c r="KLB23" s="31"/>
      <c r="KLC23" s="31"/>
      <c r="KLD23" s="31"/>
      <c r="KLE23" s="31"/>
      <c r="KLF23" s="31"/>
      <c r="KLG23" s="31"/>
      <c r="KLH23" s="31"/>
      <c r="KLI23" s="31"/>
      <c r="KLJ23" s="31"/>
      <c r="KLK23" s="31"/>
      <c r="KLL23" s="31"/>
      <c r="KLM23" s="31"/>
      <c r="KLN23" s="31"/>
      <c r="KLO23" s="31"/>
      <c r="KLP23" s="31"/>
      <c r="KLQ23" s="31"/>
      <c r="KLR23" s="31"/>
      <c r="KLS23" s="31"/>
      <c r="KLT23" s="31"/>
      <c r="KLU23" s="31"/>
      <c r="KLV23" s="31"/>
      <c r="KLW23" s="31"/>
      <c r="KLX23" s="31"/>
      <c r="KLY23" s="31"/>
      <c r="KLZ23" s="31"/>
      <c r="KMA23" s="31"/>
      <c r="KMB23" s="31"/>
      <c r="KMC23" s="31"/>
      <c r="KMD23" s="31"/>
      <c r="KME23" s="31"/>
      <c r="KMF23" s="31"/>
      <c r="KMG23" s="31"/>
      <c r="KMH23" s="31"/>
      <c r="KMI23" s="31"/>
      <c r="KMJ23" s="31"/>
      <c r="KMK23" s="31"/>
      <c r="KML23" s="31"/>
      <c r="KMM23" s="31"/>
      <c r="KMN23" s="31"/>
      <c r="KMO23" s="31"/>
      <c r="KMP23" s="31"/>
      <c r="KMQ23" s="31"/>
      <c r="KMR23" s="31"/>
      <c r="KMS23" s="31"/>
      <c r="KMT23" s="31"/>
      <c r="KMU23" s="31"/>
      <c r="KMV23" s="31"/>
      <c r="KMW23" s="31"/>
      <c r="KMX23" s="31"/>
      <c r="KMY23" s="31"/>
      <c r="KMZ23" s="31"/>
      <c r="KNA23" s="31"/>
      <c r="KNB23" s="31"/>
      <c r="KNC23" s="31"/>
      <c r="KND23" s="31"/>
      <c r="KNE23" s="31"/>
      <c r="KNF23" s="31"/>
      <c r="KNG23" s="31"/>
      <c r="KNH23" s="31"/>
      <c r="KNI23" s="31"/>
      <c r="KNJ23" s="31"/>
      <c r="KNK23" s="31"/>
      <c r="KNL23" s="31"/>
      <c r="KNM23" s="31"/>
      <c r="KNN23" s="31"/>
      <c r="KNO23" s="31"/>
      <c r="KNP23" s="31"/>
      <c r="KNQ23" s="31"/>
      <c r="KNR23" s="31"/>
      <c r="KNS23" s="31"/>
      <c r="KNT23" s="31"/>
      <c r="KNU23" s="31"/>
      <c r="KNV23" s="31"/>
      <c r="KNW23" s="31"/>
      <c r="KNX23" s="31"/>
      <c r="KNY23" s="31"/>
      <c r="KNZ23" s="31"/>
      <c r="KOA23" s="31"/>
      <c r="KOB23" s="31"/>
      <c r="KOC23" s="31"/>
      <c r="KOD23" s="31"/>
      <c r="KOE23" s="31"/>
      <c r="KOF23" s="31"/>
      <c r="KOG23" s="31"/>
      <c r="KOH23" s="31"/>
      <c r="KOI23" s="31"/>
      <c r="KOJ23" s="31"/>
      <c r="KOK23" s="31"/>
      <c r="KOL23" s="31"/>
      <c r="KOM23" s="31"/>
      <c r="KON23" s="31"/>
      <c r="KOO23" s="31"/>
      <c r="KOP23" s="31"/>
      <c r="KOQ23" s="31"/>
      <c r="KOR23" s="31"/>
      <c r="KOS23" s="31"/>
      <c r="KOT23" s="31"/>
      <c r="KOU23" s="31"/>
      <c r="KOV23" s="31"/>
      <c r="KOW23" s="31"/>
      <c r="KOX23" s="31"/>
      <c r="KOY23" s="31"/>
      <c r="KOZ23" s="31"/>
      <c r="KPA23" s="31"/>
      <c r="KPB23" s="31"/>
      <c r="KPC23" s="31"/>
      <c r="KPD23" s="31"/>
      <c r="KPE23" s="31"/>
      <c r="KPF23" s="31"/>
      <c r="KPG23" s="31"/>
      <c r="KPH23" s="31"/>
      <c r="KPI23" s="31"/>
      <c r="KPJ23" s="31"/>
      <c r="KPK23" s="31"/>
      <c r="KPL23" s="31"/>
      <c r="KPM23" s="31"/>
      <c r="KPN23" s="31"/>
      <c r="KPO23" s="31"/>
      <c r="KPP23" s="31"/>
      <c r="KPQ23" s="31"/>
      <c r="KPR23" s="31"/>
      <c r="KPS23" s="31"/>
      <c r="KPT23" s="31"/>
      <c r="KPU23" s="31"/>
      <c r="KPV23" s="31"/>
      <c r="KPW23" s="31"/>
      <c r="KPX23" s="31"/>
      <c r="KPY23" s="31"/>
      <c r="KPZ23" s="31"/>
      <c r="KQA23" s="31"/>
      <c r="KQB23" s="31"/>
      <c r="KQC23" s="31"/>
      <c r="KQD23" s="31"/>
      <c r="KQE23" s="31"/>
      <c r="KQF23" s="31"/>
      <c r="KQG23" s="31"/>
      <c r="KQH23" s="31"/>
      <c r="KQI23" s="31"/>
      <c r="KQJ23" s="31"/>
      <c r="KQK23" s="31"/>
      <c r="KQL23" s="31"/>
      <c r="KQM23" s="31"/>
      <c r="KQN23" s="31"/>
      <c r="KQO23" s="31"/>
      <c r="KQP23" s="31"/>
      <c r="KQQ23" s="31"/>
      <c r="KQR23" s="31"/>
      <c r="KQS23" s="31"/>
      <c r="KQT23" s="31"/>
      <c r="KQU23" s="31"/>
      <c r="KQV23" s="31"/>
      <c r="KQW23" s="31"/>
      <c r="KQX23" s="31"/>
      <c r="KQY23" s="31"/>
      <c r="KQZ23" s="31"/>
      <c r="KRA23" s="31"/>
      <c r="KRB23" s="31"/>
      <c r="KRC23" s="31"/>
      <c r="KRD23" s="31"/>
      <c r="KRE23" s="31"/>
      <c r="KRF23" s="31"/>
      <c r="KRG23" s="31"/>
      <c r="KRH23" s="31"/>
      <c r="KRI23" s="31"/>
      <c r="KRJ23" s="31"/>
      <c r="KRK23" s="31"/>
      <c r="KRL23" s="31"/>
      <c r="KRM23" s="31"/>
      <c r="KRN23" s="31"/>
      <c r="KRO23" s="31"/>
      <c r="KRP23" s="31"/>
      <c r="KRQ23" s="31"/>
      <c r="KRR23" s="31"/>
      <c r="KRS23" s="31"/>
      <c r="KRT23" s="31"/>
      <c r="KRU23" s="31"/>
      <c r="KRV23" s="31"/>
      <c r="KRW23" s="31"/>
      <c r="KRX23" s="31"/>
      <c r="KRY23" s="31"/>
      <c r="KRZ23" s="31"/>
      <c r="KSA23" s="31"/>
      <c r="KSB23" s="31"/>
      <c r="KSC23" s="31"/>
      <c r="KSD23" s="31"/>
      <c r="KSE23" s="31"/>
      <c r="KSF23" s="31"/>
      <c r="KSG23" s="31"/>
      <c r="KSH23" s="31"/>
      <c r="KSI23" s="31"/>
      <c r="KSJ23" s="31"/>
      <c r="KSK23" s="31"/>
      <c r="KSL23" s="31"/>
      <c r="KSM23" s="31"/>
      <c r="KSN23" s="31"/>
      <c r="KSO23" s="31"/>
      <c r="KSP23" s="31"/>
      <c r="KSQ23" s="31"/>
      <c r="KSR23" s="31"/>
      <c r="KSS23" s="31"/>
      <c r="KST23" s="31"/>
      <c r="KSU23" s="31"/>
      <c r="KSV23" s="31"/>
      <c r="KSW23" s="31"/>
      <c r="KSX23" s="31"/>
      <c r="KSY23" s="31"/>
      <c r="KSZ23" s="31"/>
      <c r="KTA23" s="31"/>
      <c r="KTB23" s="31"/>
      <c r="KTC23" s="31"/>
      <c r="KTD23" s="31"/>
      <c r="KTE23" s="31"/>
      <c r="KTF23" s="31"/>
      <c r="KTG23" s="31"/>
      <c r="KTH23" s="31"/>
      <c r="KTI23" s="31"/>
      <c r="KTJ23" s="31"/>
      <c r="KTK23" s="31"/>
      <c r="KTL23" s="31"/>
      <c r="KTM23" s="31"/>
      <c r="KTN23" s="31"/>
      <c r="KTO23" s="31"/>
      <c r="KTP23" s="31"/>
      <c r="KTQ23" s="31"/>
      <c r="KTR23" s="31"/>
      <c r="KTS23" s="31"/>
      <c r="KTT23" s="31"/>
      <c r="KTU23" s="31"/>
      <c r="KTV23" s="31"/>
      <c r="KTW23" s="31"/>
      <c r="KTX23" s="31"/>
      <c r="KTY23" s="31"/>
      <c r="KTZ23" s="31"/>
      <c r="KUA23" s="31"/>
      <c r="KUB23" s="31"/>
      <c r="KUC23" s="31"/>
      <c r="KUD23" s="31"/>
      <c r="KUE23" s="31"/>
      <c r="KUF23" s="31"/>
      <c r="KUG23" s="31"/>
      <c r="KUH23" s="31"/>
      <c r="KUI23" s="31"/>
      <c r="KUJ23" s="31"/>
      <c r="KUK23" s="31"/>
      <c r="KUL23" s="31"/>
      <c r="KUM23" s="31"/>
      <c r="KUN23" s="31"/>
      <c r="KUO23" s="31"/>
      <c r="KUP23" s="31"/>
      <c r="KUQ23" s="31"/>
      <c r="KUR23" s="31"/>
      <c r="KUS23" s="31"/>
      <c r="KUT23" s="31"/>
      <c r="KUU23" s="31"/>
      <c r="KUV23" s="31"/>
      <c r="KUW23" s="31"/>
      <c r="KUX23" s="31"/>
      <c r="KUY23" s="31"/>
      <c r="KUZ23" s="31"/>
      <c r="KVA23" s="31"/>
      <c r="KVB23" s="31"/>
      <c r="KVC23" s="31"/>
      <c r="KVD23" s="31"/>
      <c r="KVE23" s="31"/>
      <c r="KVF23" s="31"/>
      <c r="KVG23" s="31"/>
      <c r="KVH23" s="31"/>
      <c r="KVI23" s="31"/>
      <c r="KVJ23" s="31"/>
      <c r="KVK23" s="31"/>
      <c r="KVL23" s="31"/>
      <c r="KVM23" s="31"/>
      <c r="KVN23" s="31"/>
      <c r="KVO23" s="31"/>
      <c r="KVP23" s="31"/>
      <c r="KVQ23" s="31"/>
      <c r="KVR23" s="31"/>
      <c r="KVS23" s="31"/>
      <c r="KVT23" s="31"/>
      <c r="KVU23" s="31"/>
      <c r="KVV23" s="31"/>
      <c r="KVW23" s="31"/>
      <c r="KVX23" s="31"/>
      <c r="KVY23" s="31"/>
      <c r="KVZ23" s="31"/>
      <c r="KWA23" s="31"/>
      <c r="KWB23" s="31"/>
      <c r="KWC23" s="31"/>
      <c r="KWD23" s="31"/>
      <c r="KWE23" s="31"/>
      <c r="KWF23" s="31"/>
      <c r="KWG23" s="31"/>
      <c r="KWH23" s="31"/>
      <c r="KWI23" s="31"/>
      <c r="KWJ23" s="31"/>
      <c r="KWK23" s="31"/>
      <c r="KWL23" s="31"/>
      <c r="KWM23" s="31"/>
      <c r="KWN23" s="31"/>
      <c r="KWO23" s="31"/>
      <c r="KWP23" s="31"/>
      <c r="KWQ23" s="31"/>
      <c r="KWR23" s="31"/>
      <c r="KWS23" s="31"/>
      <c r="KWT23" s="31"/>
      <c r="KWU23" s="31"/>
      <c r="KWV23" s="31"/>
      <c r="KWW23" s="31"/>
      <c r="KWX23" s="31"/>
      <c r="KWY23" s="31"/>
      <c r="KWZ23" s="31"/>
      <c r="KXA23" s="31"/>
      <c r="KXB23" s="31"/>
      <c r="KXC23" s="31"/>
      <c r="KXD23" s="31"/>
      <c r="KXE23" s="31"/>
      <c r="KXF23" s="31"/>
      <c r="KXG23" s="31"/>
      <c r="KXH23" s="31"/>
      <c r="KXI23" s="31"/>
      <c r="KXJ23" s="31"/>
      <c r="KXK23" s="31"/>
      <c r="KXL23" s="31"/>
      <c r="KXM23" s="31"/>
      <c r="KXN23" s="31"/>
      <c r="KXO23" s="31"/>
      <c r="KXP23" s="31"/>
      <c r="KXQ23" s="31"/>
      <c r="KXR23" s="31"/>
      <c r="KXS23" s="31"/>
      <c r="KXT23" s="31"/>
      <c r="KXU23" s="31"/>
      <c r="KXV23" s="31"/>
      <c r="KXW23" s="31"/>
      <c r="KXX23" s="31"/>
      <c r="KXY23" s="31"/>
      <c r="KXZ23" s="31"/>
      <c r="KYA23" s="31"/>
      <c r="KYB23" s="31"/>
      <c r="KYC23" s="31"/>
      <c r="KYD23" s="31"/>
      <c r="KYE23" s="31"/>
      <c r="KYF23" s="31"/>
      <c r="KYG23" s="31"/>
      <c r="KYH23" s="31"/>
      <c r="KYI23" s="31"/>
      <c r="KYJ23" s="31"/>
      <c r="KYK23" s="31"/>
      <c r="KYL23" s="31"/>
      <c r="KYM23" s="31"/>
      <c r="KYN23" s="31"/>
      <c r="KYO23" s="31"/>
      <c r="KYP23" s="31"/>
      <c r="KYQ23" s="31"/>
      <c r="KYR23" s="31"/>
      <c r="KYS23" s="31"/>
      <c r="KYT23" s="31"/>
      <c r="KYU23" s="31"/>
      <c r="KYV23" s="31"/>
      <c r="KYW23" s="31"/>
      <c r="KYX23" s="31"/>
      <c r="KYY23" s="31"/>
      <c r="KYZ23" s="31"/>
      <c r="KZA23" s="31"/>
      <c r="KZB23" s="31"/>
      <c r="KZC23" s="31"/>
      <c r="KZD23" s="31"/>
      <c r="KZE23" s="31"/>
      <c r="KZF23" s="31"/>
      <c r="KZG23" s="31"/>
      <c r="KZH23" s="31"/>
      <c r="KZI23" s="31"/>
      <c r="KZJ23" s="31"/>
      <c r="KZK23" s="31"/>
      <c r="KZL23" s="31"/>
      <c r="KZM23" s="31"/>
      <c r="KZN23" s="31"/>
      <c r="KZO23" s="31"/>
      <c r="KZP23" s="31"/>
      <c r="KZQ23" s="31"/>
      <c r="KZR23" s="31"/>
      <c r="KZS23" s="31"/>
      <c r="KZT23" s="31"/>
      <c r="KZU23" s="31"/>
      <c r="KZV23" s="31"/>
      <c r="KZW23" s="31"/>
      <c r="KZX23" s="31"/>
      <c r="KZY23" s="31"/>
      <c r="KZZ23" s="31"/>
      <c r="LAA23" s="31"/>
      <c r="LAB23" s="31"/>
      <c r="LAC23" s="31"/>
      <c r="LAD23" s="31"/>
      <c r="LAE23" s="31"/>
      <c r="LAF23" s="31"/>
      <c r="LAG23" s="31"/>
      <c r="LAH23" s="31"/>
      <c r="LAI23" s="31"/>
      <c r="LAJ23" s="31"/>
      <c r="LAK23" s="31"/>
      <c r="LAL23" s="31"/>
      <c r="LAM23" s="31"/>
      <c r="LAN23" s="31"/>
      <c r="LAO23" s="31"/>
      <c r="LAP23" s="31"/>
      <c r="LAQ23" s="31"/>
      <c r="LAR23" s="31"/>
      <c r="LAS23" s="31"/>
      <c r="LAT23" s="31"/>
      <c r="LAU23" s="31"/>
      <c r="LAV23" s="31"/>
      <c r="LAW23" s="31"/>
      <c r="LAX23" s="31"/>
      <c r="LAY23" s="31"/>
      <c r="LAZ23" s="31"/>
      <c r="LBA23" s="31"/>
      <c r="LBB23" s="31"/>
      <c r="LBC23" s="31"/>
      <c r="LBD23" s="31"/>
      <c r="LBE23" s="31"/>
      <c r="LBF23" s="31"/>
      <c r="LBG23" s="31"/>
      <c r="LBH23" s="31"/>
      <c r="LBI23" s="31"/>
      <c r="LBJ23" s="31"/>
      <c r="LBK23" s="31"/>
      <c r="LBL23" s="31"/>
      <c r="LBM23" s="31"/>
      <c r="LBN23" s="31"/>
      <c r="LBO23" s="31"/>
      <c r="LBP23" s="31"/>
      <c r="LBQ23" s="31"/>
      <c r="LBR23" s="31"/>
      <c r="LBS23" s="31"/>
      <c r="LBT23" s="31"/>
      <c r="LBU23" s="31"/>
      <c r="LBV23" s="31"/>
      <c r="LBW23" s="31"/>
      <c r="LBX23" s="31"/>
      <c r="LBY23" s="31"/>
      <c r="LBZ23" s="31"/>
      <c r="LCA23" s="31"/>
      <c r="LCB23" s="31"/>
      <c r="LCC23" s="31"/>
      <c r="LCD23" s="31"/>
      <c r="LCE23" s="31"/>
      <c r="LCF23" s="31"/>
      <c r="LCG23" s="31"/>
      <c r="LCH23" s="31"/>
      <c r="LCI23" s="31"/>
      <c r="LCJ23" s="31"/>
      <c r="LCK23" s="31"/>
      <c r="LCL23" s="31"/>
      <c r="LCM23" s="31"/>
      <c r="LCN23" s="31"/>
      <c r="LCO23" s="31"/>
      <c r="LCP23" s="31"/>
      <c r="LCQ23" s="31"/>
      <c r="LCR23" s="31"/>
      <c r="LCS23" s="31"/>
      <c r="LCT23" s="31"/>
      <c r="LCU23" s="31"/>
      <c r="LCV23" s="31"/>
      <c r="LCW23" s="31"/>
      <c r="LCX23" s="31"/>
      <c r="LCY23" s="31"/>
      <c r="LCZ23" s="31"/>
      <c r="LDA23" s="31"/>
      <c r="LDB23" s="31"/>
      <c r="LDC23" s="31"/>
      <c r="LDD23" s="31"/>
      <c r="LDE23" s="31"/>
      <c r="LDF23" s="31"/>
      <c r="LDG23" s="31"/>
      <c r="LDH23" s="31"/>
      <c r="LDI23" s="31"/>
      <c r="LDJ23" s="31"/>
      <c r="LDK23" s="31"/>
      <c r="LDL23" s="31"/>
      <c r="LDM23" s="31"/>
      <c r="LDN23" s="31"/>
      <c r="LDO23" s="31"/>
      <c r="LDP23" s="31"/>
      <c r="LDQ23" s="31"/>
      <c r="LDR23" s="31"/>
      <c r="LDS23" s="31"/>
      <c r="LDT23" s="31"/>
      <c r="LDU23" s="31"/>
      <c r="LDV23" s="31"/>
      <c r="LDW23" s="31"/>
      <c r="LDX23" s="31"/>
      <c r="LDY23" s="31"/>
      <c r="LDZ23" s="31"/>
      <c r="LEA23" s="31"/>
      <c r="LEB23" s="31"/>
      <c r="LEC23" s="31"/>
      <c r="LED23" s="31"/>
      <c r="LEE23" s="31"/>
      <c r="LEF23" s="31"/>
      <c r="LEG23" s="31"/>
      <c r="LEH23" s="31"/>
      <c r="LEI23" s="31"/>
      <c r="LEJ23" s="31"/>
      <c r="LEK23" s="31"/>
      <c r="LEL23" s="31"/>
      <c r="LEM23" s="31"/>
      <c r="LEN23" s="31"/>
      <c r="LEO23" s="31"/>
      <c r="LEP23" s="31"/>
      <c r="LEQ23" s="31"/>
      <c r="LER23" s="31"/>
      <c r="LES23" s="31"/>
      <c r="LET23" s="31"/>
      <c r="LEU23" s="31"/>
      <c r="LEV23" s="31"/>
      <c r="LEW23" s="31"/>
      <c r="LEX23" s="31"/>
      <c r="LEY23" s="31"/>
      <c r="LEZ23" s="31"/>
      <c r="LFA23" s="31"/>
      <c r="LFB23" s="31"/>
      <c r="LFC23" s="31"/>
      <c r="LFD23" s="31"/>
      <c r="LFE23" s="31"/>
      <c r="LFF23" s="31"/>
      <c r="LFG23" s="31"/>
      <c r="LFH23" s="31"/>
      <c r="LFI23" s="31"/>
      <c r="LFJ23" s="31"/>
      <c r="LFK23" s="31"/>
      <c r="LFL23" s="31"/>
      <c r="LFM23" s="31"/>
      <c r="LFN23" s="31"/>
      <c r="LFO23" s="31"/>
      <c r="LFP23" s="31"/>
      <c r="LFQ23" s="31"/>
      <c r="LFR23" s="31"/>
      <c r="LFS23" s="31"/>
      <c r="LFT23" s="31"/>
      <c r="LFU23" s="31"/>
      <c r="LFV23" s="31"/>
      <c r="LFW23" s="31"/>
      <c r="LFX23" s="31"/>
      <c r="LFY23" s="31"/>
      <c r="LFZ23" s="31"/>
      <c r="LGA23" s="31"/>
      <c r="LGB23" s="31"/>
      <c r="LGC23" s="31"/>
      <c r="LGD23" s="31"/>
      <c r="LGE23" s="31"/>
      <c r="LGF23" s="31"/>
      <c r="LGG23" s="31"/>
      <c r="LGH23" s="31"/>
      <c r="LGI23" s="31"/>
      <c r="LGJ23" s="31"/>
      <c r="LGK23" s="31"/>
      <c r="LGL23" s="31"/>
      <c r="LGM23" s="31"/>
      <c r="LGN23" s="31"/>
      <c r="LGO23" s="31"/>
      <c r="LGP23" s="31"/>
      <c r="LGQ23" s="31"/>
      <c r="LGR23" s="31"/>
      <c r="LGS23" s="31"/>
      <c r="LGT23" s="31"/>
      <c r="LGU23" s="31"/>
      <c r="LGV23" s="31"/>
      <c r="LGW23" s="31"/>
      <c r="LGX23" s="31"/>
      <c r="LGY23" s="31"/>
      <c r="LGZ23" s="31"/>
      <c r="LHA23" s="31"/>
      <c r="LHB23" s="31"/>
      <c r="LHC23" s="31"/>
      <c r="LHD23" s="31"/>
      <c r="LHE23" s="31"/>
      <c r="LHF23" s="31"/>
      <c r="LHG23" s="31"/>
      <c r="LHH23" s="31"/>
      <c r="LHI23" s="31"/>
      <c r="LHJ23" s="31"/>
      <c r="LHK23" s="31"/>
      <c r="LHL23" s="31"/>
      <c r="LHM23" s="31"/>
      <c r="LHN23" s="31"/>
      <c r="LHO23" s="31"/>
      <c r="LHP23" s="31"/>
      <c r="LHQ23" s="31"/>
      <c r="LHR23" s="31"/>
      <c r="LHS23" s="31"/>
      <c r="LHT23" s="31"/>
      <c r="LHU23" s="31"/>
      <c r="LHV23" s="31"/>
      <c r="LHW23" s="31"/>
      <c r="LHX23" s="31"/>
      <c r="LHY23" s="31"/>
      <c r="LHZ23" s="31"/>
      <c r="LIA23" s="31"/>
      <c r="LIB23" s="31"/>
      <c r="LIC23" s="31"/>
      <c r="LID23" s="31"/>
      <c r="LIE23" s="31"/>
      <c r="LIF23" s="31"/>
      <c r="LIG23" s="31"/>
      <c r="LIH23" s="31"/>
      <c r="LII23" s="31"/>
      <c r="LIJ23" s="31"/>
      <c r="LIK23" s="31"/>
      <c r="LIL23" s="31"/>
      <c r="LIM23" s="31"/>
      <c r="LIN23" s="31"/>
      <c r="LIO23" s="31"/>
      <c r="LIP23" s="31"/>
      <c r="LIQ23" s="31"/>
      <c r="LIR23" s="31"/>
      <c r="LIS23" s="31"/>
      <c r="LIT23" s="31"/>
      <c r="LIU23" s="31"/>
      <c r="LIV23" s="31"/>
      <c r="LIW23" s="31"/>
      <c r="LIX23" s="31"/>
      <c r="LIY23" s="31"/>
      <c r="LIZ23" s="31"/>
      <c r="LJA23" s="31"/>
      <c r="LJB23" s="31"/>
      <c r="LJC23" s="31"/>
      <c r="LJD23" s="31"/>
      <c r="LJE23" s="31"/>
      <c r="LJF23" s="31"/>
      <c r="LJG23" s="31"/>
      <c r="LJH23" s="31"/>
      <c r="LJI23" s="31"/>
      <c r="LJJ23" s="31"/>
      <c r="LJK23" s="31"/>
      <c r="LJL23" s="31"/>
      <c r="LJM23" s="31"/>
      <c r="LJN23" s="31"/>
      <c r="LJO23" s="31"/>
      <c r="LJP23" s="31"/>
      <c r="LJQ23" s="31"/>
      <c r="LJR23" s="31"/>
      <c r="LJS23" s="31"/>
      <c r="LJT23" s="31"/>
      <c r="LJU23" s="31"/>
      <c r="LJV23" s="31"/>
      <c r="LJW23" s="31"/>
      <c r="LJX23" s="31"/>
      <c r="LJY23" s="31"/>
      <c r="LJZ23" s="31"/>
      <c r="LKA23" s="31"/>
      <c r="LKB23" s="31"/>
      <c r="LKC23" s="31"/>
      <c r="LKD23" s="31"/>
      <c r="LKE23" s="31"/>
      <c r="LKF23" s="31"/>
      <c r="LKG23" s="31"/>
      <c r="LKH23" s="31"/>
      <c r="LKI23" s="31"/>
      <c r="LKJ23" s="31"/>
      <c r="LKK23" s="31"/>
      <c r="LKL23" s="31"/>
      <c r="LKM23" s="31"/>
      <c r="LKN23" s="31"/>
      <c r="LKO23" s="31"/>
      <c r="LKP23" s="31"/>
      <c r="LKQ23" s="31"/>
      <c r="LKR23" s="31"/>
      <c r="LKS23" s="31"/>
      <c r="LKT23" s="31"/>
      <c r="LKU23" s="31"/>
      <c r="LKV23" s="31"/>
      <c r="LKW23" s="31"/>
      <c r="LKX23" s="31"/>
      <c r="LKY23" s="31"/>
      <c r="LKZ23" s="31"/>
      <c r="LLA23" s="31"/>
      <c r="LLB23" s="31"/>
      <c r="LLC23" s="31"/>
      <c r="LLD23" s="31"/>
      <c r="LLE23" s="31"/>
      <c r="LLF23" s="31"/>
      <c r="LLG23" s="31"/>
      <c r="LLH23" s="31"/>
      <c r="LLI23" s="31"/>
      <c r="LLJ23" s="31"/>
      <c r="LLK23" s="31"/>
      <c r="LLL23" s="31"/>
      <c r="LLM23" s="31"/>
      <c r="LLN23" s="31"/>
      <c r="LLO23" s="31"/>
      <c r="LLP23" s="31"/>
      <c r="LLQ23" s="31"/>
      <c r="LLR23" s="31"/>
      <c r="LLS23" s="31"/>
      <c r="LLT23" s="31"/>
      <c r="LLU23" s="31"/>
      <c r="LLV23" s="31"/>
      <c r="LLW23" s="31"/>
      <c r="LLX23" s="31"/>
      <c r="LLY23" s="31"/>
      <c r="LLZ23" s="31"/>
      <c r="LMA23" s="31"/>
      <c r="LMB23" s="31"/>
      <c r="LMC23" s="31"/>
      <c r="LMD23" s="31"/>
      <c r="LME23" s="31"/>
      <c r="LMF23" s="31"/>
      <c r="LMG23" s="31"/>
      <c r="LMH23" s="31"/>
      <c r="LMI23" s="31"/>
      <c r="LMJ23" s="31"/>
      <c r="LMK23" s="31"/>
      <c r="LML23" s="31"/>
      <c r="LMM23" s="31"/>
      <c r="LMN23" s="31"/>
      <c r="LMO23" s="31"/>
      <c r="LMP23" s="31"/>
      <c r="LMQ23" s="31"/>
      <c r="LMR23" s="31"/>
      <c r="LMS23" s="31"/>
      <c r="LMT23" s="31"/>
      <c r="LMU23" s="31"/>
      <c r="LMV23" s="31"/>
      <c r="LMW23" s="31"/>
      <c r="LMX23" s="31"/>
      <c r="LMY23" s="31"/>
      <c r="LMZ23" s="31"/>
      <c r="LNA23" s="31"/>
      <c r="LNB23" s="31"/>
      <c r="LNC23" s="31"/>
      <c r="LND23" s="31"/>
      <c r="LNE23" s="31"/>
      <c r="LNF23" s="31"/>
      <c r="LNG23" s="31"/>
      <c r="LNH23" s="31"/>
      <c r="LNI23" s="31"/>
      <c r="LNJ23" s="31"/>
      <c r="LNK23" s="31"/>
      <c r="LNL23" s="31"/>
      <c r="LNM23" s="31"/>
      <c r="LNN23" s="31"/>
      <c r="LNO23" s="31"/>
      <c r="LNP23" s="31"/>
      <c r="LNQ23" s="31"/>
      <c r="LNR23" s="31"/>
      <c r="LNS23" s="31"/>
      <c r="LNT23" s="31"/>
      <c r="LNU23" s="31"/>
      <c r="LNV23" s="31"/>
      <c r="LNW23" s="31"/>
      <c r="LNX23" s="31"/>
      <c r="LNY23" s="31"/>
      <c r="LNZ23" s="31"/>
      <c r="LOA23" s="31"/>
      <c r="LOB23" s="31"/>
      <c r="LOC23" s="31"/>
      <c r="LOD23" s="31"/>
      <c r="LOE23" s="31"/>
      <c r="LOF23" s="31"/>
      <c r="LOG23" s="31"/>
      <c r="LOH23" s="31"/>
      <c r="LOI23" s="31"/>
      <c r="LOJ23" s="31"/>
      <c r="LOK23" s="31"/>
      <c r="LOL23" s="31"/>
      <c r="LOM23" s="31"/>
      <c r="LON23" s="31"/>
      <c r="LOO23" s="31"/>
      <c r="LOP23" s="31"/>
      <c r="LOQ23" s="31"/>
      <c r="LOR23" s="31"/>
      <c r="LOS23" s="31"/>
      <c r="LOT23" s="31"/>
      <c r="LOU23" s="31"/>
      <c r="LOV23" s="31"/>
      <c r="LOW23" s="31"/>
      <c r="LOX23" s="31"/>
      <c r="LOY23" s="31"/>
      <c r="LOZ23" s="31"/>
      <c r="LPA23" s="31"/>
      <c r="LPB23" s="31"/>
      <c r="LPC23" s="31"/>
      <c r="LPD23" s="31"/>
      <c r="LPE23" s="31"/>
      <c r="LPF23" s="31"/>
      <c r="LPG23" s="31"/>
      <c r="LPH23" s="31"/>
      <c r="LPI23" s="31"/>
      <c r="LPJ23" s="31"/>
      <c r="LPK23" s="31"/>
      <c r="LPL23" s="31"/>
      <c r="LPM23" s="31"/>
      <c r="LPN23" s="31"/>
      <c r="LPO23" s="31"/>
      <c r="LPP23" s="31"/>
      <c r="LPQ23" s="31"/>
      <c r="LPR23" s="31"/>
      <c r="LPS23" s="31"/>
      <c r="LPT23" s="31"/>
      <c r="LPU23" s="31"/>
      <c r="LPV23" s="31"/>
      <c r="LPW23" s="31"/>
      <c r="LPX23" s="31"/>
      <c r="LPY23" s="31"/>
      <c r="LPZ23" s="31"/>
      <c r="LQA23" s="31"/>
      <c r="LQB23" s="31"/>
      <c r="LQC23" s="31"/>
      <c r="LQD23" s="31"/>
      <c r="LQE23" s="31"/>
      <c r="LQF23" s="31"/>
      <c r="LQG23" s="31"/>
      <c r="LQH23" s="31"/>
      <c r="LQI23" s="31"/>
      <c r="LQJ23" s="31"/>
      <c r="LQK23" s="31"/>
      <c r="LQL23" s="31"/>
      <c r="LQM23" s="31"/>
      <c r="LQN23" s="31"/>
      <c r="LQO23" s="31"/>
      <c r="LQP23" s="31"/>
      <c r="LQQ23" s="31"/>
      <c r="LQR23" s="31"/>
      <c r="LQS23" s="31"/>
      <c r="LQT23" s="31"/>
      <c r="LQU23" s="31"/>
      <c r="LQV23" s="31"/>
      <c r="LQW23" s="31"/>
      <c r="LQX23" s="31"/>
      <c r="LQY23" s="31"/>
      <c r="LQZ23" s="31"/>
      <c r="LRA23" s="31"/>
      <c r="LRB23" s="31"/>
      <c r="LRC23" s="31"/>
      <c r="LRD23" s="31"/>
      <c r="LRE23" s="31"/>
      <c r="LRF23" s="31"/>
      <c r="LRG23" s="31"/>
      <c r="LRH23" s="31"/>
      <c r="LRI23" s="31"/>
      <c r="LRJ23" s="31"/>
      <c r="LRK23" s="31"/>
      <c r="LRL23" s="31"/>
      <c r="LRM23" s="31"/>
      <c r="LRN23" s="31"/>
      <c r="LRO23" s="31"/>
      <c r="LRP23" s="31"/>
      <c r="LRQ23" s="31"/>
      <c r="LRR23" s="31"/>
      <c r="LRS23" s="31"/>
      <c r="LRT23" s="31"/>
      <c r="LRU23" s="31"/>
      <c r="LRV23" s="31"/>
      <c r="LRW23" s="31"/>
      <c r="LRX23" s="31"/>
      <c r="LRY23" s="31"/>
      <c r="LRZ23" s="31"/>
      <c r="LSA23" s="31"/>
      <c r="LSB23" s="31"/>
      <c r="LSC23" s="31"/>
      <c r="LSD23" s="31"/>
      <c r="LSE23" s="31"/>
      <c r="LSF23" s="31"/>
      <c r="LSG23" s="31"/>
      <c r="LSH23" s="31"/>
      <c r="LSI23" s="31"/>
      <c r="LSJ23" s="31"/>
      <c r="LSK23" s="31"/>
      <c r="LSL23" s="31"/>
      <c r="LSM23" s="31"/>
      <c r="LSN23" s="31"/>
      <c r="LSO23" s="31"/>
      <c r="LSP23" s="31"/>
      <c r="LSQ23" s="31"/>
      <c r="LSR23" s="31"/>
      <c r="LSS23" s="31"/>
      <c r="LST23" s="31"/>
      <c r="LSU23" s="31"/>
      <c r="LSV23" s="31"/>
      <c r="LSW23" s="31"/>
      <c r="LSX23" s="31"/>
      <c r="LSY23" s="31"/>
      <c r="LSZ23" s="31"/>
      <c r="LTA23" s="31"/>
      <c r="LTB23" s="31"/>
      <c r="LTC23" s="31"/>
      <c r="LTD23" s="31"/>
      <c r="LTE23" s="31"/>
      <c r="LTF23" s="31"/>
      <c r="LTG23" s="31"/>
      <c r="LTH23" s="31"/>
      <c r="LTI23" s="31"/>
      <c r="LTJ23" s="31"/>
      <c r="LTK23" s="31"/>
      <c r="LTL23" s="31"/>
      <c r="LTM23" s="31"/>
      <c r="LTN23" s="31"/>
      <c r="LTO23" s="31"/>
      <c r="LTP23" s="31"/>
      <c r="LTQ23" s="31"/>
      <c r="LTR23" s="31"/>
      <c r="LTS23" s="31"/>
      <c r="LTT23" s="31"/>
      <c r="LTU23" s="31"/>
      <c r="LTV23" s="31"/>
      <c r="LTW23" s="31"/>
      <c r="LTX23" s="31"/>
      <c r="LTY23" s="31"/>
      <c r="LTZ23" s="31"/>
      <c r="LUA23" s="31"/>
      <c r="LUB23" s="31"/>
      <c r="LUC23" s="31"/>
      <c r="LUD23" s="31"/>
      <c r="LUE23" s="31"/>
      <c r="LUF23" s="31"/>
      <c r="LUG23" s="31"/>
      <c r="LUH23" s="31"/>
      <c r="LUI23" s="31"/>
      <c r="LUJ23" s="31"/>
      <c r="LUK23" s="31"/>
      <c r="LUL23" s="31"/>
      <c r="LUM23" s="31"/>
      <c r="LUN23" s="31"/>
      <c r="LUO23" s="31"/>
      <c r="LUP23" s="31"/>
      <c r="LUQ23" s="31"/>
      <c r="LUR23" s="31"/>
      <c r="LUS23" s="31"/>
      <c r="LUT23" s="31"/>
      <c r="LUU23" s="31"/>
      <c r="LUV23" s="31"/>
      <c r="LUW23" s="31"/>
      <c r="LUX23" s="31"/>
      <c r="LUY23" s="31"/>
      <c r="LUZ23" s="31"/>
      <c r="LVA23" s="31"/>
      <c r="LVB23" s="31"/>
      <c r="LVC23" s="31"/>
      <c r="LVD23" s="31"/>
      <c r="LVE23" s="31"/>
      <c r="LVF23" s="31"/>
      <c r="LVG23" s="31"/>
      <c r="LVH23" s="31"/>
      <c r="LVI23" s="31"/>
      <c r="LVJ23" s="31"/>
      <c r="LVK23" s="31"/>
      <c r="LVL23" s="31"/>
      <c r="LVM23" s="31"/>
      <c r="LVN23" s="31"/>
      <c r="LVO23" s="31"/>
      <c r="LVP23" s="31"/>
      <c r="LVQ23" s="31"/>
      <c r="LVR23" s="31"/>
      <c r="LVS23" s="31"/>
      <c r="LVT23" s="31"/>
      <c r="LVU23" s="31"/>
      <c r="LVV23" s="31"/>
      <c r="LVW23" s="31"/>
      <c r="LVX23" s="31"/>
      <c r="LVY23" s="31"/>
      <c r="LVZ23" s="31"/>
      <c r="LWA23" s="31"/>
      <c r="LWB23" s="31"/>
      <c r="LWC23" s="31"/>
      <c r="LWD23" s="31"/>
      <c r="LWE23" s="31"/>
      <c r="LWF23" s="31"/>
      <c r="LWG23" s="31"/>
      <c r="LWH23" s="31"/>
      <c r="LWI23" s="31"/>
      <c r="LWJ23" s="31"/>
      <c r="LWK23" s="31"/>
      <c r="LWL23" s="31"/>
      <c r="LWM23" s="31"/>
      <c r="LWN23" s="31"/>
      <c r="LWO23" s="31"/>
      <c r="LWP23" s="31"/>
      <c r="LWQ23" s="31"/>
      <c r="LWR23" s="31"/>
      <c r="LWS23" s="31"/>
      <c r="LWT23" s="31"/>
      <c r="LWU23" s="31"/>
      <c r="LWV23" s="31"/>
      <c r="LWW23" s="31"/>
      <c r="LWX23" s="31"/>
      <c r="LWY23" s="31"/>
      <c r="LWZ23" s="31"/>
      <c r="LXA23" s="31"/>
      <c r="LXB23" s="31"/>
      <c r="LXC23" s="31"/>
      <c r="LXD23" s="31"/>
      <c r="LXE23" s="31"/>
      <c r="LXF23" s="31"/>
      <c r="LXG23" s="31"/>
      <c r="LXH23" s="31"/>
      <c r="LXI23" s="31"/>
      <c r="LXJ23" s="31"/>
      <c r="LXK23" s="31"/>
      <c r="LXL23" s="31"/>
      <c r="LXM23" s="31"/>
      <c r="LXN23" s="31"/>
      <c r="LXO23" s="31"/>
      <c r="LXP23" s="31"/>
      <c r="LXQ23" s="31"/>
      <c r="LXR23" s="31"/>
      <c r="LXS23" s="31"/>
      <c r="LXT23" s="31"/>
      <c r="LXU23" s="31"/>
      <c r="LXV23" s="31"/>
      <c r="LXW23" s="31"/>
      <c r="LXX23" s="31"/>
      <c r="LXY23" s="31"/>
      <c r="LXZ23" s="31"/>
      <c r="LYA23" s="31"/>
      <c r="LYB23" s="31"/>
      <c r="LYC23" s="31"/>
      <c r="LYD23" s="31"/>
      <c r="LYE23" s="31"/>
      <c r="LYF23" s="31"/>
      <c r="LYG23" s="31"/>
      <c r="LYH23" s="31"/>
      <c r="LYI23" s="31"/>
      <c r="LYJ23" s="31"/>
      <c r="LYK23" s="31"/>
      <c r="LYL23" s="31"/>
      <c r="LYM23" s="31"/>
      <c r="LYN23" s="31"/>
      <c r="LYO23" s="31"/>
      <c r="LYP23" s="31"/>
      <c r="LYQ23" s="31"/>
      <c r="LYR23" s="31"/>
      <c r="LYS23" s="31"/>
      <c r="LYT23" s="31"/>
      <c r="LYU23" s="31"/>
      <c r="LYV23" s="31"/>
      <c r="LYW23" s="31"/>
      <c r="LYX23" s="31"/>
      <c r="LYY23" s="31"/>
      <c r="LYZ23" s="31"/>
      <c r="LZA23" s="31"/>
      <c r="LZB23" s="31"/>
      <c r="LZC23" s="31"/>
      <c r="LZD23" s="31"/>
      <c r="LZE23" s="31"/>
      <c r="LZF23" s="31"/>
      <c r="LZG23" s="31"/>
      <c r="LZH23" s="31"/>
      <c r="LZI23" s="31"/>
      <c r="LZJ23" s="31"/>
      <c r="LZK23" s="31"/>
      <c r="LZL23" s="31"/>
      <c r="LZM23" s="31"/>
      <c r="LZN23" s="31"/>
      <c r="LZO23" s="31"/>
      <c r="LZP23" s="31"/>
      <c r="LZQ23" s="31"/>
      <c r="LZR23" s="31"/>
      <c r="LZS23" s="31"/>
      <c r="LZT23" s="31"/>
      <c r="LZU23" s="31"/>
      <c r="LZV23" s="31"/>
      <c r="LZW23" s="31"/>
      <c r="LZX23" s="31"/>
      <c r="LZY23" s="31"/>
      <c r="LZZ23" s="31"/>
      <c r="MAA23" s="31"/>
      <c r="MAB23" s="31"/>
      <c r="MAC23" s="31"/>
      <c r="MAD23" s="31"/>
      <c r="MAE23" s="31"/>
      <c r="MAF23" s="31"/>
      <c r="MAG23" s="31"/>
      <c r="MAH23" s="31"/>
      <c r="MAI23" s="31"/>
      <c r="MAJ23" s="31"/>
      <c r="MAK23" s="31"/>
      <c r="MAL23" s="31"/>
      <c r="MAM23" s="31"/>
      <c r="MAN23" s="31"/>
      <c r="MAO23" s="31"/>
      <c r="MAP23" s="31"/>
      <c r="MAQ23" s="31"/>
      <c r="MAR23" s="31"/>
      <c r="MAS23" s="31"/>
      <c r="MAT23" s="31"/>
      <c r="MAU23" s="31"/>
      <c r="MAV23" s="31"/>
      <c r="MAW23" s="31"/>
      <c r="MAX23" s="31"/>
      <c r="MAY23" s="31"/>
      <c r="MAZ23" s="31"/>
      <c r="MBA23" s="31"/>
      <c r="MBB23" s="31"/>
      <c r="MBC23" s="31"/>
      <c r="MBD23" s="31"/>
      <c r="MBE23" s="31"/>
      <c r="MBF23" s="31"/>
      <c r="MBG23" s="31"/>
      <c r="MBH23" s="31"/>
      <c r="MBI23" s="31"/>
      <c r="MBJ23" s="31"/>
      <c r="MBK23" s="31"/>
      <c r="MBL23" s="31"/>
      <c r="MBM23" s="31"/>
      <c r="MBN23" s="31"/>
      <c r="MBO23" s="31"/>
      <c r="MBP23" s="31"/>
      <c r="MBQ23" s="31"/>
      <c r="MBR23" s="31"/>
      <c r="MBS23" s="31"/>
      <c r="MBT23" s="31"/>
      <c r="MBU23" s="31"/>
      <c r="MBV23" s="31"/>
      <c r="MBW23" s="31"/>
      <c r="MBX23" s="31"/>
      <c r="MBY23" s="31"/>
      <c r="MBZ23" s="31"/>
      <c r="MCA23" s="31"/>
      <c r="MCB23" s="31"/>
      <c r="MCC23" s="31"/>
      <c r="MCD23" s="31"/>
      <c r="MCE23" s="31"/>
      <c r="MCF23" s="31"/>
      <c r="MCG23" s="31"/>
      <c r="MCH23" s="31"/>
      <c r="MCI23" s="31"/>
      <c r="MCJ23" s="31"/>
      <c r="MCK23" s="31"/>
      <c r="MCL23" s="31"/>
      <c r="MCM23" s="31"/>
      <c r="MCN23" s="31"/>
      <c r="MCO23" s="31"/>
      <c r="MCP23" s="31"/>
      <c r="MCQ23" s="31"/>
      <c r="MCR23" s="31"/>
      <c r="MCS23" s="31"/>
      <c r="MCT23" s="31"/>
      <c r="MCU23" s="31"/>
      <c r="MCV23" s="31"/>
      <c r="MCW23" s="31"/>
      <c r="MCX23" s="31"/>
      <c r="MCY23" s="31"/>
      <c r="MCZ23" s="31"/>
      <c r="MDA23" s="31"/>
      <c r="MDB23" s="31"/>
      <c r="MDC23" s="31"/>
      <c r="MDD23" s="31"/>
      <c r="MDE23" s="31"/>
      <c r="MDF23" s="31"/>
      <c r="MDG23" s="31"/>
      <c r="MDH23" s="31"/>
      <c r="MDI23" s="31"/>
      <c r="MDJ23" s="31"/>
      <c r="MDK23" s="31"/>
      <c r="MDL23" s="31"/>
      <c r="MDM23" s="31"/>
      <c r="MDN23" s="31"/>
      <c r="MDO23" s="31"/>
      <c r="MDP23" s="31"/>
      <c r="MDQ23" s="31"/>
      <c r="MDR23" s="31"/>
      <c r="MDS23" s="31"/>
      <c r="MDT23" s="31"/>
      <c r="MDU23" s="31"/>
      <c r="MDV23" s="31"/>
      <c r="MDW23" s="31"/>
      <c r="MDX23" s="31"/>
      <c r="MDY23" s="31"/>
      <c r="MDZ23" s="31"/>
      <c r="MEA23" s="31"/>
      <c r="MEB23" s="31"/>
      <c r="MEC23" s="31"/>
      <c r="MED23" s="31"/>
      <c r="MEE23" s="31"/>
      <c r="MEF23" s="31"/>
      <c r="MEG23" s="31"/>
      <c r="MEH23" s="31"/>
      <c r="MEI23" s="31"/>
      <c r="MEJ23" s="31"/>
      <c r="MEK23" s="31"/>
      <c r="MEL23" s="31"/>
      <c r="MEM23" s="31"/>
      <c r="MEN23" s="31"/>
      <c r="MEO23" s="31"/>
      <c r="MEP23" s="31"/>
      <c r="MEQ23" s="31"/>
      <c r="MER23" s="31"/>
      <c r="MES23" s="31"/>
      <c r="MET23" s="31"/>
      <c r="MEU23" s="31"/>
      <c r="MEV23" s="31"/>
      <c r="MEW23" s="31"/>
      <c r="MEX23" s="31"/>
      <c r="MEY23" s="31"/>
      <c r="MEZ23" s="31"/>
      <c r="MFA23" s="31"/>
      <c r="MFB23" s="31"/>
      <c r="MFC23" s="31"/>
      <c r="MFD23" s="31"/>
      <c r="MFE23" s="31"/>
      <c r="MFF23" s="31"/>
      <c r="MFG23" s="31"/>
      <c r="MFH23" s="31"/>
      <c r="MFI23" s="31"/>
      <c r="MFJ23" s="31"/>
      <c r="MFK23" s="31"/>
      <c r="MFL23" s="31"/>
      <c r="MFM23" s="31"/>
      <c r="MFN23" s="31"/>
      <c r="MFO23" s="31"/>
      <c r="MFP23" s="31"/>
      <c r="MFQ23" s="31"/>
      <c r="MFR23" s="31"/>
      <c r="MFS23" s="31"/>
      <c r="MFT23" s="31"/>
      <c r="MFU23" s="31"/>
      <c r="MFV23" s="31"/>
      <c r="MFW23" s="31"/>
      <c r="MFX23" s="31"/>
      <c r="MFY23" s="31"/>
      <c r="MFZ23" s="31"/>
      <c r="MGA23" s="31"/>
      <c r="MGB23" s="31"/>
      <c r="MGC23" s="31"/>
      <c r="MGD23" s="31"/>
      <c r="MGE23" s="31"/>
      <c r="MGF23" s="31"/>
      <c r="MGG23" s="31"/>
      <c r="MGH23" s="31"/>
      <c r="MGI23" s="31"/>
      <c r="MGJ23" s="31"/>
      <c r="MGK23" s="31"/>
      <c r="MGL23" s="31"/>
      <c r="MGM23" s="31"/>
      <c r="MGN23" s="31"/>
      <c r="MGO23" s="31"/>
      <c r="MGP23" s="31"/>
      <c r="MGQ23" s="31"/>
      <c r="MGR23" s="31"/>
      <c r="MGS23" s="31"/>
      <c r="MGT23" s="31"/>
      <c r="MGU23" s="31"/>
      <c r="MGV23" s="31"/>
      <c r="MGW23" s="31"/>
      <c r="MGX23" s="31"/>
      <c r="MGY23" s="31"/>
      <c r="MGZ23" s="31"/>
      <c r="MHA23" s="31"/>
      <c r="MHB23" s="31"/>
      <c r="MHC23" s="31"/>
      <c r="MHD23" s="31"/>
      <c r="MHE23" s="31"/>
      <c r="MHF23" s="31"/>
      <c r="MHG23" s="31"/>
      <c r="MHH23" s="31"/>
      <c r="MHI23" s="31"/>
      <c r="MHJ23" s="31"/>
      <c r="MHK23" s="31"/>
      <c r="MHL23" s="31"/>
      <c r="MHM23" s="31"/>
      <c r="MHN23" s="31"/>
      <c r="MHO23" s="31"/>
      <c r="MHP23" s="31"/>
      <c r="MHQ23" s="31"/>
      <c r="MHR23" s="31"/>
      <c r="MHS23" s="31"/>
      <c r="MHT23" s="31"/>
      <c r="MHU23" s="31"/>
      <c r="MHV23" s="31"/>
      <c r="MHW23" s="31"/>
      <c r="MHX23" s="31"/>
      <c r="MHY23" s="31"/>
      <c r="MHZ23" s="31"/>
      <c r="MIA23" s="31"/>
      <c r="MIB23" s="31"/>
      <c r="MIC23" s="31"/>
      <c r="MID23" s="31"/>
      <c r="MIE23" s="31"/>
      <c r="MIF23" s="31"/>
      <c r="MIG23" s="31"/>
      <c r="MIH23" s="31"/>
      <c r="MII23" s="31"/>
      <c r="MIJ23" s="31"/>
      <c r="MIK23" s="31"/>
      <c r="MIL23" s="31"/>
      <c r="MIM23" s="31"/>
      <c r="MIN23" s="31"/>
      <c r="MIO23" s="31"/>
      <c r="MIP23" s="31"/>
      <c r="MIQ23" s="31"/>
      <c r="MIR23" s="31"/>
      <c r="MIS23" s="31"/>
      <c r="MIT23" s="31"/>
      <c r="MIU23" s="31"/>
      <c r="MIV23" s="31"/>
      <c r="MIW23" s="31"/>
      <c r="MIX23" s="31"/>
      <c r="MIY23" s="31"/>
      <c r="MIZ23" s="31"/>
      <c r="MJA23" s="31"/>
      <c r="MJB23" s="31"/>
      <c r="MJC23" s="31"/>
      <c r="MJD23" s="31"/>
      <c r="MJE23" s="31"/>
      <c r="MJF23" s="31"/>
      <c r="MJG23" s="31"/>
      <c r="MJH23" s="31"/>
      <c r="MJI23" s="31"/>
      <c r="MJJ23" s="31"/>
      <c r="MJK23" s="31"/>
      <c r="MJL23" s="31"/>
      <c r="MJM23" s="31"/>
      <c r="MJN23" s="31"/>
      <c r="MJO23" s="31"/>
      <c r="MJP23" s="31"/>
      <c r="MJQ23" s="31"/>
      <c r="MJR23" s="31"/>
      <c r="MJS23" s="31"/>
      <c r="MJT23" s="31"/>
      <c r="MJU23" s="31"/>
      <c r="MJV23" s="31"/>
      <c r="MJW23" s="31"/>
      <c r="MJX23" s="31"/>
      <c r="MJY23" s="31"/>
      <c r="MJZ23" s="31"/>
      <c r="MKA23" s="31"/>
      <c r="MKB23" s="31"/>
      <c r="MKC23" s="31"/>
      <c r="MKD23" s="31"/>
      <c r="MKE23" s="31"/>
      <c r="MKF23" s="31"/>
      <c r="MKG23" s="31"/>
      <c r="MKH23" s="31"/>
      <c r="MKI23" s="31"/>
      <c r="MKJ23" s="31"/>
      <c r="MKK23" s="31"/>
      <c r="MKL23" s="31"/>
      <c r="MKM23" s="31"/>
      <c r="MKN23" s="31"/>
      <c r="MKO23" s="31"/>
      <c r="MKP23" s="31"/>
      <c r="MKQ23" s="31"/>
      <c r="MKR23" s="31"/>
      <c r="MKS23" s="31"/>
      <c r="MKT23" s="31"/>
      <c r="MKU23" s="31"/>
      <c r="MKV23" s="31"/>
      <c r="MKW23" s="31"/>
      <c r="MKX23" s="31"/>
      <c r="MKY23" s="31"/>
      <c r="MKZ23" s="31"/>
      <c r="MLA23" s="31"/>
      <c r="MLB23" s="31"/>
      <c r="MLC23" s="31"/>
      <c r="MLD23" s="31"/>
      <c r="MLE23" s="31"/>
      <c r="MLF23" s="31"/>
      <c r="MLG23" s="31"/>
      <c r="MLH23" s="31"/>
      <c r="MLI23" s="31"/>
      <c r="MLJ23" s="31"/>
      <c r="MLK23" s="31"/>
      <c r="MLL23" s="31"/>
      <c r="MLM23" s="31"/>
      <c r="MLN23" s="31"/>
      <c r="MLO23" s="31"/>
      <c r="MLP23" s="31"/>
      <c r="MLQ23" s="31"/>
      <c r="MLR23" s="31"/>
      <c r="MLS23" s="31"/>
      <c r="MLT23" s="31"/>
      <c r="MLU23" s="31"/>
      <c r="MLV23" s="31"/>
      <c r="MLW23" s="31"/>
      <c r="MLX23" s="31"/>
      <c r="MLY23" s="31"/>
      <c r="MLZ23" s="31"/>
      <c r="MMA23" s="31"/>
      <c r="MMB23" s="31"/>
      <c r="MMC23" s="31"/>
      <c r="MMD23" s="31"/>
      <c r="MME23" s="31"/>
      <c r="MMF23" s="31"/>
      <c r="MMG23" s="31"/>
      <c r="MMH23" s="31"/>
      <c r="MMI23" s="31"/>
      <c r="MMJ23" s="31"/>
      <c r="MMK23" s="31"/>
      <c r="MML23" s="31"/>
      <c r="MMM23" s="31"/>
      <c r="MMN23" s="31"/>
      <c r="MMO23" s="31"/>
      <c r="MMP23" s="31"/>
      <c r="MMQ23" s="31"/>
      <c r="MMR23" s="31"/>
      <c r="MMS23" s="31"/>
      <c r="MMT23" s="31"/>
      <c r="MMU23" s="31"/>
      <c r="MMV23" s="31"/>
      <c r="MMW23" s="31"/>
      <c r="MMX23" s="31"/>
      <c r="MMY23" s="31"/>
      <c r="MMZ23" s="31"/>
      <c r="MNA23" s="31"/>
      <c r="MNB23" s="31"/>
      <c r="MNC23" s="31"/>
      <c r="MND23" s="31"/>
      <c r="MNE23" s="31"/>
      <c r="MNF23" s="31"/>
      <c r="MNG23" s="31"/>
      <c r="MNH23" s="31"/>
      <c r="MNI23" s="31"/>
      <c r="MNJ23" s="31"/>
      <c r="MNK23" s="31"/>
      <c r="MNL23" s="31"/>
      <c r="MNM23" s="31"/>
      <c r="MNN23" s="31"/>
      <c r="MNO23" s="31"/>
      <c r="MNP23" s="31"/>
      <c r="MNQ23" s="31"/>
      <c r="MNR23" s="31"/>
      <c r="MNS23" s="31"/>
      <c r="MNT23" s="31"/>
      <c r="MNU23" s="31"/>
      <c r="MNV23" s="31"/>
      <c r="MNW23" s="31"/>
      <c r="MNX23" s="31"/>
      <c r="MNY23" s="31"/>
      <c r="MNZ23" s="31"/>
      <c r="MOA23" s="31"/>
      <c r="MOB23" s="31"/>
      <c r="MOC23" s="31"/>
      <c r="MOD23" s="31"/>
      <c r="MOE23" s="31"/>
      <c r="MOF23" s="31"/>
      <c r="MOG23" s="31"/>
      <c r="MOH23" s="31"/>
      <c r="MOI23" s="31"/>
      <c r="MOJ23" s="31"/>
      <c r="MOK23" s="31"/>
      <c r="MOL23" s="31"/>
      <c r="MOM23" s="31"/>
      <c r="MON23" s="31"/>
      <c r="MOO23" s="31"/>
      <c r="MOP23" s="31"/>
      <c r="MOQ23" s="31"/>
      <c r="MOR23" s="31"/>
      <c r="MOS23" s="31"/>
      <c r="MOT23" s="31"/>
      <c r="MOU23" s="31"/>
      <c r="MOV23" s="31"/>
      <c r="MOW23" s="31"/>
      <c r="MOX23" s="31"/>
      <c r="MOY23" s="31"/>
      <c r="MOZ23" s="31"/>
      <c r="MPA23" s="31"/>
      <c r="MPB23" s="31"/>
      <c r="MPC23" s="31"/>
      <c r="MPD23" s="31"/>
      <c r="MPE23" s="31"/>
      <c r="MPF23" s="31"/>
      <c r="MPG23" s="31"/>
      <c r="MPH23" s="31"/>
      <c r="MPI23" s="31"/>
      <c r="MPJ23" s="31"/>
      <c r="MPK23" s="31"/>
      <c r="MPL23" s="31"/>
      <c r="MPM23" s="31"/>
      <c r="MPN23" s="31"/>
      <c r="MPO23" s="31"/>
      <c r="MPP23" s="31"/>
      <c r="MPQ23" s="31"/>
      <c r="MPR23" s="31"/>
      <c r="MPS23" s="31"/>
      <c r="MPT23" s="31"/>
      <c r="MPU23" s="31"/>
      <c r="MPV23" s="31"/>
      <c r="MPW23" s="31"/>
      <c r="MPX23" s="31"/>
      <c r="MPY23" s="31"/>
      <c r="MPZ23" s="31"/>
      <c r="MQA23" s="31"/>
      <c r="MQB23" s="31"/>
      <c r="MQC23" s="31"/>
      <c r="MQD23" s="31"/>
      <c r="MQE23" s="31"/>
      <c r="MQF23" s="31"/>
      <c r="MQG23" s="31"/>
      <c r="MQH23" s="31"/>
      <c r="MQI23" s="31"/>
      <c r="MQJ23" s="31"/>
      <c r="MQK23" s="31"/>
      <c r="MQL23" s="31"/>
      <c r="MQM23" s="31"/>
      <c r="MQN23" s="31"/>
      <c r="MQO23" s="31"/>
      <c r="MQP23" s="31"/>
      <c r="MQQ23" s="31"/>
      <c r="MQR23" s="31"/>
      <c r="MQS23" s="31"/>
      <c r="MQT23" s="31"/>
      <c r="MQU23" s="31"/>
      <c r="MQV23" s="31"/>
      <c r="MQW23" s="31"/>
      <c r="MQX23" s="31"/>
      <c r="MQY23" s="31"/>
      <c r="MQZ23" s="31"/>
      <c r="MRA23" s="31"/>
      <c r="MRB23" s="31"/>
      <c r="MRC23" s="31"/>
      <c r="MRD23" s="31"/>
      <c r="MRE23" s="31"/>
      <c r="MRF23" s="31"/>
      <c r="MRG23" s="31"/>
      <c r="MRH23" s="31"/>
      <c r="MRI23" s="31"/>
      <c r="MRJ23" s="31"/>
      <c r="MRK23" s="31"/>
      <c r="MRL23" s="31"/>
      <c r="MRM23" s="31"/>
      <c r="MRN23" s="31"/>
      <c r="MRO23" s="31"/>
      <c r="MRP23" s="31"/>
      <c r="MRQ23" s="31"/>
      <c r="MRR23" s="31"/>
      <c r="MRS23" s="31"/>
      <c r="MRT23" s="31"/>
      <c r="MRU23" s="31"/>
      <c r="MRV23" s="31"/>
      <c r="MRW23" s="31"/>
      <c r="MRX23" s="31"/>
      <c r="MRY23" s="31"/>
      <c r="MRZ23" s="31"/>
      <c r="MSA23" s="31"/>
      <c r="MSB23" s="31"/>
      <c r="MSC23" s="31"/>
      <c r="MSD23" s="31"/>
      <c r="MSE23" s="31"/>
      <c r="MSF23" s="31"/>
      <c r="MSG23" s="31"/>
      <c r="MSH23" s="31"/>
      <c r="MSI23" s="31"/>
      <c r="MSJ23" s="31"/>
      <c r="MSK23" s="31"/>
      <c r="MSL23" s="31"/>
      <c r="MSM23" s="31"/>
      <c r="MSN23" s="31"/>
      <c r="MSO23" s="31"/>
      <c r="MSP23" s="31"/>
      <c r="MSQ23" s="31"/>
      <c r="MSR23" s="31"/>
      <c r="MSS23" s="31"/>
      <c r="MST23" s="31"/>
      <c r="MSU23" s="31"/>
      <c r="MSV23" s="31"/>
      <c r="MSW23" s="31"/>
      <c r="MSX23" s="31"/>
      <c r="MSY23" s="31"/>
      <c r="MSZ23" s="31"/>
      <c r="MTA23" s="31"/>
      <c r="MTB23" s="31"/>
      <c r="MTC23" s="31"/>
      <c r="MTD23" s="31"/>
      <c r="MTE23" s="31"/>
      <c r="MTF23" s="31"/>
      <c r="MTG23" s="31"/>
      <c r="MTH23" s="31"/>
      <c r="MTI23" s="31"/>
      <c r="MTJ23" s="31"/>
      <c r="MTK23" s="31"/>
      <c r="MTL23" s="31"/>
      <c r="MTM23" s="31"/>
      <c r="MTN23" s="31"/>
      <c r="MTO23" s="31"/>
      <c r="MTP23" s="31"/>
      <c r="MTQ23" s="31"/>
      <c r="MTR23" s="31"/>
      <c r="MTS23" s="31"/>
      <c r="MTT23" s="31"/>
      <c r="MTU23" s="31"/>
      <c r="MTV23" s="31"/>
      <c r="MTW23" s="31"/>
      <c r="MTX23" s="31"/>
      <c r="MTY23" s="31"/>
      <c r="MTZ23" s="31"/>
      <c r="MUA23" s="31"/>
      <c r="MUB23" s="31"/>
      <c r="MUC23" s="31"/>
      <c r="MUD23" s="31"/>
      <c r="MUE23" s="31"/>
      <c r="MUF23" s="31"/>
      <c r="MUG23" s="31"/>
      <c r="MUH23" s="31"/>
      <c r="MUI23" s="31"/>
      <c r="MUJ23" s="31"/>
      <c r="MUK23" s="31"/>
      <c r="MUL23" s="31"/>
      <c r="MUM23" s="31"/>
      <c r="MUN23" s="31"/>
      <c r="MUO23" s="31"/>
      <c r="MUP23" s="31"/>
      <c r="MUQ23" s="31"/>
      <c r="MUR23" s="31"/>
      <c r="MUS23" s="31"/>
      <c r="MUT23" s="31"/>
      <c r="MUU23" s="31"/>
      <c r="MUV23" s="31"/>
      <c r="MUW23" s="31"/>
      <c r="MUX23" s="31"/>
      <c r="MUY23" s="31"/>
      <c r="MUZ23" s="31"/>
      <c r="MVA23" s="31"/>
      <c r="MVB23" s="31"/>
      <c r="MVC23" s="31"/>
      <c r="MVD23" s="31"/>
      <c r="MVE23" s="31"/>
      <c r="MVF23" s="31"/>
      <c r="MVG23" s="31"/>
      <c r="MVH23" s="31"/>
      <c r="MVI23" s="31"/>
      <c r="MVJ23" s="31"/>
      <c r="MVK23" s="31"/>
      <c r="MVL23" s="31"/>
      <c r="MVM23" s="31"/>
      <c r="MVN23" s="31"/>
      <c r="MVO23" s="31"/>
      <c r="MVP23" s="31"/>
      <c r="MVQ23" s="31"/>
      <c r="MVR23" s="31"/>
      <c r="MVS23" s="31"/>
      <c r="MVT23" s="31"/>
      <c r="MVU23" s="31"/>
      <c r="MVV23" s="31"/>
      <c r="MVW23" s="31"/>
      <c r="MVX23" s="31"/>
      <c r="MVY23" s="31"/>
      <c r="MVZ23" s="31"/>
      <c r="MWA23" s="31"/>
      <c r="MWB23" s="31"/>
      <c r="MWC23" s="31"/>
      <c r="MWD23" s="31"/>
      <c r="MWE23" s="31"/>
      <c r="MWF23" s="31"/>
      <c r="MWG23" s="31"/>
      <c r="MWH23" s="31"/>
      <c r="MWI23" s="31"/>
      <c r="MWJ23" s="31"/>
      <c r="MWK23" s="31"/>
      <c r="MWL23" s="31"/>
      <c r="MWM23" s="31"/>
      <c r="MWN23" s="31"/>
      <c r="MWO23" s="31"/>
      <c r="MWP23" s="31"/>
      <c r="MWQ23" s="31"/>
      <c r="MWR23" s="31"/>
      <c r="MWS23" s="31"/>
      <c r="MWT23" s="31"/>
      <c r="MWU23" s="31"/>
      <c r="MWV23" s="31"/>
      <c r="MWW23" s="31"/>
      <c r="MWX23" s="31"/>
      <c r="MWY23" s="31"/>
      <c r="MWZ23" s="31"/>
      <c r="MXA23" s="31"/>
      <c r="MXB23" s="31"/>
      <c r="MXC23" s="31"/>
      <c r="MXD23" s="31"/>
      <c r="MXE23" s="31"/>
      <c r="MXF23" s="31"/>
      <c r="MXG23" s="31"/>
      <c r="MXH23" s="31"/>
      <c r="MXI23" s="31"/>
      <c r="MXJ23" s="31"/>
      <c r="MXK23" s="31"/>
      <c r="MXL23" s="31"/>
      <c r="MXM23" s="31"/>
      <c r="MXN23" s="31"/>
      <c r="MXO23" s="31"/>
      <c r="MXP23" s="31"/>
      <c r="MXQ23" s="31"/>
      <c r="MXR23" s="31"/>
      <c r="MXS23" s="31"/>
      <c r="MXT23" s="31"/>
      <c r="MXU23" s="31"/>
      <c r="MXV23" s="31"/>
      <c r="MXW23" s="31"/>
      <c r="MXX23" s="31"/>
      <c r="MXY23" s="31"/>
      <c r="MXZ23" s="31"/>
      <c r="MYA23" s="31"/>
      <c r="MYB23" s="31"/>
      <c r="MYC23" s="31"/>
      <c r="MYD23" s="31"/>
      <c r="MYE23" s="31"/>
      <c r="MYF23" s="31"/>
      <c r="MYG23" s="31"/>
      <c r="MYH23" s="31"/>
      <c r="MYI23" s="31"/>
      <c r="MYJ23" s="31"/>
      <c r="MYK23" s="31"/>
      <c r="MYL23" s="31"/>
      <c r="MYM23" s="31"/>
      <c r="MYN23" s="31"/>
      <c r="MYO23" s="31"/>
      <c r="MYP23" s="31"/>
      <c r="MYQ23" s="31"/>
      <c r="MYR23" s="31"/>
      <c r="MYS23" s="31"/>
      <c r="MYT23" s="31"/>
      <c r="MYU23" s="31"/>
      <c r="MYV23" s="31"/>
      <c r="MYW23" s="31"/>
      <c r="MYX23" s="31"/>
      <c r="MYY23" s="31"/>
      <c r="MYZ23" s="31"/>
      <c r="MZA23" s="31"/>
      <c r="MZB23" s="31"/>
      <c r="MZC23" s="31"/>
      <c r="MZD23" s="31"/>
      <c r="MZE23" s="31"/>
      <c r="MZF23" s="31"/>
      <c r="MZG23" s="31"/>
      <c r="MZH23" s="31"/>
      <c r="MZI23" s="31"/>
      <c r="MZJ23" s="31"/>
      <c r="MZK23" s="31"/>
      <c r="MZL23" s="31"/>
      <c r="MZM23" s="31"/>
      <c r="MZN23" s="31"/>
      <c r="MZO23" s="31"/>
      <c r="MZP23" s="31"/>
      <c r="MZQ23" s="31"/>
      <c r="MZR23" s="31"/>
      <c r="MZS23" s="31"/>
      <c r="MZT23" s="31"/>
      <c r="MZU23" s="31"/>
      <c r="MZV23" s="31"/>
      <c r="MZW23" s="31"/>
      <c r="MZX23" s="31"/>
      <c r="MZY23" s="31"/>
      <c r="MZZ23" s="31"/>
      <c r="NAA23" s="31"/>
      <c r="NAB23" s="31"/>
      <c r="NAC23" s="31"/>
      <c r="NAD23" s="31"/>
      <c r="NAE23" s="31"/>
      <c r="NAF23" s="31"/>
      <c r="NAG23" s="31"/>
      <c r="NAH23" s="31"/>
      <c r="NAI23" s="31"/>
      <c r="NAJ23" s="31"/>
      <c r="NAK23" s="31"/>
      <c r="NAL23" s="31"/>
      <c r="NAM23" s="31"/>
      <c r="NAN23" s="31"/>
      <c r="NAO23" s="31"/>
      <c r="NAP23" s="31"/>
      <c r="NAQ23" s="31"/>
      <c r="NAR23" s="31"/>
      <c r="NAS23" s="31"/>
      <c r="NAT23" s="31"/>
      <c r="NAU23" s="31"/>
      <c r="NAV23" s="31"/>
      <c r="NAW23" s="31"/>
      <c r="NAX23" s="31"/>
      <c r="NAY23" s="31"/>
      <c r="NAZ23" s="31"/>
      <c r="NBA23" s="31"/>
      <c r="NBB23" s="31"/>
      <c r="NBC23" s="31"/>
      <c r="NBD23" s="31"/>
      <c r="NBE23" s="31"/>
      <c r="NBF23" s="31"/>
      <c r="NBG23" s="31"/>
      <c r="NBH23" s="31"/>
      <c r="NBI23" s="31"/>
      <c r="NBJ23" s="31"/>
      <c r="NBK23" s="31"/>
      <c r="NBL23" s="31"/>
      <c r="NBM23" s="31"/>
      <c r="NBN23" s="31"/>
      <c r="NBO23" s="31"/>
      <c r="NBP23" s="31"/>
      <c r="NBQ23" s="31"/>
      <c r="NBR23" s="31"/>
      <c r="NBS23" s="31"/>
      <c r="NBT23" s="31"/>
      <c r="NBU23" s="31"/>
      <c r="NBV23" s="31"/>
      <c r="NBW23" s="31"/>
      <c r="NBX23" s="31"/>
      <c r="NBY23" s="31"/>
      <c r="NBZ23" s="31"/>
      <c r="NCA23" s="31"/>
      <c r="NCB23" s="31"/>
      <c r="NCC23" s="31"/>
      <c r="NCD23" s="31"/>
      <c r="NCE23" s="31"/>
      <c r="NCF23" s="31"/>
      <c r="NCG23" s="31"/>
      <c r="NCH23" s="31"/>
      <c r="NCI23" s="31"/>
      <c r="NCJ23" s="31"/>
      <c r="NCK23" s="31"/>
      <c r="NCL23" s="31"/>
      <c r="NCM23" s="31"/>
      <c r="NCN23" s="31"/>
      <c r="NCO23" s="31"/>
      <c r="NCP23" s="31"/>
      <c r="NCQ23" s="31"/>
      <c r="NCR23" s="31"/>
      <c r="NCS23" s="31"/>
      <c r="NCT23" s="31"/>
      <c r="NCU23" s="31"/>
      <c r="NCV23" s="31"/>
      <c r="NCW23" s="31"/>
      <c r="NCX23" s="31"/>
      <c r="NCY23" s="31"/>
      <c r="NCZ23" s="31"/>
      <c r="NDA23" s="31"/>
      <c r="NDB23" s="31"/>
      <c r="NDC23" s="31"/>
      <c r="NDD23" s="31"/>
      <c r="NDE23" s="31"/>
      <c r="NDF23" s="31"/>
      <c r="NDG23" s="31"/>
      <c r="NDH23" s="31"/>
      <c r="NDI23" s="31"/>
      <c r="NDJ23" s="31"/>
      <c r="NDK23" s="31"/>
      <c r="NDL23" s="31"/>
      <c r="NDM23" s="31"/>
      <c r="NDN23" s="31"/>
      <c r="NDO23" s="31"/>
      <c r="NDP23" s="31"/>
      <c r="NDQ23" s="31"/>
      <c r="NDR23" s="31"/>
      <c r="NDS23" s="31"/>
      <c r="NDT23" s="31"/>
      <c r="NDU23" s="31"/>
      <c r="NDV23" s="31"/>
      <c r="NDW23" s="31"/>
      <c r="NDX23" s="31"/>
      <c r="NDY23" s="31"/>
      <c r="NDZ23" s="31"/>
      <c r="NEA23" s="31"/>
      <c r="NEB23" s="31"/>
      <c r="NEC23" s="31"/>
      <c r="NED23" s="31"/>
      <c r="NEE23" s="31"/>
      <c r="NEF23" s="31"/>
      <c r="NEG23" s="31"/>
      <c r="NEH23" s="31"/>
      <c r="NEI23" s="31"/>
      <c r="NEJ23" s="31"/>
      <c r="NEK23" s="31"/>
      <c r="NEL23" s="31"/>
      <c r="NEM23" s="31"/>
      <c r="NEN23" s="31"/>
      <c r="NEO23" s="31"/>
      <c r="NEP23" s="31"/>
      <c r="NEQ23" s="31"/>
      <c r="NER23" s="31"/>
      <c r="NES23" s="31"/>
      <c r="NET23" s="31"/>
      <c r="NEU23" s="31"/>
      <c r="NEV23" s="31"/>
      <c r="NEW23" s="31"/>
      <c r="NEX23" s="31"/>
      <c r="NEY23" s="31"/>
      <c r="NEZ23" s="31"/>
      <c r="NFA23" s="31"/>
      <c r="NFB23" s="31"/>
      <c r="NFC23" s="31"/>
      <c r="NFD23" s="31"/>
      <c r="NFE23" s="31"/>
      <c r="NFF23" s="31"/>
      <c r="NFG23" s="31"/>
      <c r="NFH23" s="31"/>
      <c r="NFI23" s="31"/>
      <c r="NFJ23" s="31"/>
      <c r="NFK23" s="31"/>
      <c r="NFL23" s="31"/>
      <c r="NFM23" s="31"/>
      <c r="NFN23" s="31"/>
      <c r="NFO23" s="31"/>
      <c r="NFP23" s="31"/>
      <c r="NFQ23" s="31"/>
      <c r="NFR23" s="31"/>
      <c r="NFS23" s="31"/>
      <c r="NFT23" s="31"/>
      <c r="NFU23" s="31"/>
      <c r="NFV23" s="31"/>
      <c r="NFW23" s="31"/>
      <c r="NFX23" s="31"/>
      <c r="NFY23" s="31"/>
      <c r="NFZ23" s="31"/>
      <c r="NGA23" s="31"/>
      <c r="NGB23" s="31"/>
      <c r="NGC23" s="31"/>
      <c r="NGD23" s="31"/>
      <c r="NGE23" s="31"/>
      <c r="NGF23" s="31"/>
      <c r="NGG23" s="31"/>
      <c r="NGH23" s="31"/>
      <c r="NGI23" s="31"/>
      <c r="NGJ23" s="31"/>
      <c r="NGK23" s="31"/>
      <c r="NGL23" s="31"/>
      <c r="NGM23" s="31"/>
      <c r="NGN23" s="31"/>
      <c r="NGO23" s="31"/>
      <c r="NGP23" s="31"/>
      <c r="NGQ23" s="31"/>
      <c r="NGR23" s="31"/>
      <c r="NGS23" s="31"/>
      <c r="NGT23" s="31"/>
      <c r="NGU23" s="31"/>
      <c r="NGV23" s="31"/>
      <c r="NGW23" s="31"/>
      <c r="NGX23" s="31"/>
      <c r="NGY23" s="31"/>
      <c r="NGZ23" s="31"/>
      <c r="NHA23" s="31"/>
      <c r="NHB23" s="31"/>
      <c r="NHC23" s="31"/>
      <c r="NHD23" s="31"/>
      <c r="NHE23" s="31"/>
      <c r="NHF23" s="31"/>
      <c r="NHG23" s="31"/>
      <c r="NHH23" s="31"/>
      <c r="NHI23" s="31"/>
      <c r="NHJ23" s="31"/>
      <c r="NHK23" s="31"/>
      <c r="NHL23" s="31"/>
      <c r="NHM23" s="31"/>
      <c r="NHN23" s="31"/>
      <c r="NHO23" s="31"/>
      <c r="NHP23" s="31"/>
      <c r="NHQ23" s="31"/>
      <c r="NHR23" s="31"/>
      <c r="NHS23" s="31"/>
      <c r="NHT23" s="31"/>
      <c r="NHU23" s="31"/>
      <c r="NHV23" s="31"/>
      <c r="NHW23" s="31"/>
      <c r="NHX23" s="31"/>
      <c r="NHY23" s="31"/>
      <c r="NHZ23" s="31"/>
      <c r="NIA23" s="31"/>
      <c r="NIB23" s="31"/>
      <c r="NIC23" s="31"/>
      <c r="NID23" s="31"/>
      <c r="NIE23" s="31"/>
      <c r="NIF23" s="31"/>
      <c r="NIG23" s="31"/>
      <c r="NIH23" s="31"/>
      <c r="NII23" s="31"/>
      <c r="NIJ23" s="31"/>
      <c r="NIK23" s="31"/>
      <c r="NIL23" s="31"/>
      <c r="NIM23" s="31"/>
      <c r="NIN23" s="31"/>
      <c r="NIO23" s="31"/>
      <c r="NIP23" s="31"/>
      <c r="NIQ23" s="31"/>
      <c r="NIR23" s="31"/>
      <c r="NIS23" s="31"/>
      <c r="NIT23" s="31"/>
      <c r="NIU23" s="31"/>
      <c r="NIV23" s="31"/>
      <c r="NIW23" s="31"/>
      <c r="NIX23" s="31"/>
      <c r="NIY23" s="31"/>
      <c r="NIZ23" s="31"/>
      <c r="NJA23" s="31"/>
      <c r="NJB23" s="31"/>
      <c r="NJC23" s="31"/>
      <c r="NJD23" s="31"/>
      <c r="NJE23" s="31"/>
      <c r="NJF23" s="31"/>
      <c r="NJG23" s="31"/>
      <c r="NJH23" s="31"/>
      <c r="NJI23" s="31"/>
      <c r="NJJ23" s="31"/>
      <c r="NJK23" s="31"/>
      <c r="NJL23" s="31"/>
      <c r="NJM23" s="31"/>
      <c r="NJN23" s="31"/>
      <c r="NJO23" s="31"/>
      <c r="NJP23" s="31"/>
      <c r="NJQ23" s="31"/>
      <c r="NJR23" s="31"/>
      <c r="NJS23" s="31"/>
      <c r="NJT23" s="31"/>
      <c r="NJU23" s="31"/>
      <c r="NJV23" s="31"/>
      <c r="NJW23" s="31"/>
      <c r="NJX23" s="31"/>
      <c r="NJY23" s="31"/>
      <c r="NJZ23" s="31"/>
      <c r="NKA23" s="31"/>
      <c r="NKB23" s="31"/>
      <c r="NKC23" s="31"/>
      <c r="NKD23" s="31"/>
      <c r="NKE23" s="31"/>
      <c r="NKF23" s="31"/>
      <c r="NKG23" s="31"/>
      <c r="NKH23" s="31"/>
      <c r="NKI23" s="31"/>
      <c r="NKJ23" s="31"/>
      <c r="NKK23" s="31"/>
      <c r="NKL23" s="31"/>
      <c r="NKM23" s="31"/>
      <c r="NKN23" s="31"/>
      <c r="NKO23" s="31"/>
      <c r="NKP23" s="31"/>
      <c r="NKQ23" s="31"/>
      <c r="NKR23" s="31"/>
      <c r="NKS23" s="31"/>
      <c r="NKT23" s="31"/>
      <c r="NKU23" s="31"/>
      <c r="NKV23" s="31"/>
      <c r="NKW23" s="31"/>
      <c r="NKX23" s="31"/>
      <c r="NKY23" s="31"/>
      <c r="NKZ23" s="31"/>
      <c r="NLA23" s="31"/>
      <c r="NLB23" s="31"/>
      <c r="NLC23" s="31"/>
      <c r="NLD23" s="31"/>
      <c r="NLE23" s="31"/>
      <c r="NLF23" s="31"/>
      <c r="NLG23" s="31"/>
      <c r="NLH23" s="31"/>
      <c r="NLI23" s="31"/>
      <c r="NLJ23" s="31"/>
      <c r="NLK23" s="31"/>
      <c r="NLL23" s="31"/>
      <c r="NLM23" s="31"/>
      <c r="NLN23" s="31"/>
      <c r="NLO23" s="31"/>
      <c r="NLP23" s="31"/>
      <c r="NLQ23" s="31"/>
      <c r="NLR23" s="31"/>
      <c r="NLS23" s="31"/>
      <c r="NLT23" s="31"/>
      <c r="NLU23" s="31"/>
      <c r="NLV23" s="31"/>
      <c r="NLW23" s="31"/>
      <c r="NLX23" s="31"/>
      <c r="NLY23" s="31"/>
      <c r="NLZ23" s="31"/>
      <c r="NMA23" s="31"/>
      <c r="NMB23" s="31"/>
      <c r="NMC23" s="31"/>
      <c r="NMD23" s="31"/>
      <c r="NME23" s="31"/>
      <c r="NMF23" s="31"/>
      <c r="NMG23" s="31"/>
      <c r="NMH23" s="31"/>
      <c r="NMI23" s="31"/>
      <c r="NMJ23" s="31"/>
      <c r="NMK23" s="31"/>
      <c r="NML23" s="31"/>
      <c r="NMM23" s="31"/>
      <c r="NMN23" s="31"/>
      <c r="NMO23" s="31"/>
      <c r="NMP23" s="31"/>
      <c r="NMQ23" s="31"/>
      <c r="NMR23" s="31"/>
      <c r="NMS23" s="31"/>
      <c r="NMT23" s="31"/>
      <c r="NMU23" s="31"/>
      <c r="NMV23" s="31"/>
      <c r="NMW23" s="31"/>
      <c r="NMX23" s="31"/>
      <c r="NMY23" s="31"/>
      <c r="NMZ23" s="31"/>
      <c r="NNA23" s="31"/>
      <c r="NNB23" s="31"/>
      <c r="NNC23" s="31"/>
      <c r="NND23" s="31"/>
      <c r="NNE23" s="31"/>
      <c r="NNF23" s="31"/>
      <c r="NNG23" s="31"/>
      <c r="NNH23" s="31"/>
      <c r="NNI23" s="31"/>
      <c r="NNJ23" s="31"/>
      <c r="NNK23" s="31"/>
      <c r="NNL23" s="31"/>
      <c r="NNM23" s="31"/>
      <c r="NNN23" s="31"/>
      <c r="NNO23" s="31"/>
      <c r="NNP23" s="31"/>
      <c r="NNQ23" s="31"/>
      <c r="NNR23" s="31"/>
      <c r="NNS23" s="31"/>
      <c r="NNT23" s="31"/>
      <c r="NNU23" s="31"/>
      <c r="NNV23" s="31"/>
      <c r="NNW23" s="31"/>
      <c r="NNX23" s="31"/>
      <c r="NNY23" s="31"/>
      <c r="NNZ23" s="31"/>
      <c r="NOA23" s="31"/>
      <c r="NOB23" s="31"/>
      <c r="NOC23" s="31"/>
      <c r="NOD23" s="31"/>
      <c r="NOE23" s="31"/>
      <c r="NOF23" s="31"/>
      <c r="NOG23" s="31"/>
      <c r="NOH23" s="31"/>
      <c r="NOI23" s="31"/>
      <c r="NOJ23" s="31"/>
      <c r="NOK23" s="31"/>
      <c r="NOL23" s="31"/>
      <c r="NOM23" s="31"/>
      <c r="NON23" s="31"/>
      <c r="NOO23" s="31"/>
      <c r="NOP23" s="31"/>
      <c r="NOQ23" s="31"/>
      <c r="NOR23" s="31"/>
      <c r="NOS23" s="31"/>
      <c r="NOT23" s="31"/>
      <c r="NOU23" s="31"/>
      <c r="NOV23" s="31"/>
      <c r="NOW23" s="31"/>
      <c r="NOX23" s="31"/>
      <c r="NOY23" s="31"/>
      <c r="NOZ23" s="31"/>
      <c r="NPA23" s="31"/>
      <c r="NPB23" s="31"/>
      <c r="NPC23" s="31"/>
      <c r="NPD23" s="31"/>
      <c r="NPE23" s="31"/>
      <c r="NPF23" s="31"/>
      <c r="NPG23" s="31"/>
      <c r="NPH23" s="31"/>
      <c r="NPI23" s="31"/>
      <c r="NPJ23" s="31"/>
      <c r="NPK23" s="31"/>
      <c r="NPL23" s="31"/>
      <c r="NPM23" s="31"/>
      <c r="NPN23" s="31"/>
      <c r="NPO23" s="31"/>
      <c r="NPP23" s="31"/>
      <c r="NPQ23" s="31"/>
      <c r="NPR23" s="31"/>
      <c r="NPS23" s="31"/>
      <c r="NPT23" s="31"/>
      <c r="NPU23" s="31"/>
      <c r="NPV23" s="31"/>
      <c r="NPW23" s="31"/>
      <c r="NPX23" s="31"/>
      <c r="NPY23" s="31"/>
      <c r="NPZ23" s="31"/>
      <c r="NQA23" s="31"/>
      <c r="NQB23" s="31"/>
      <c r="NQC23" s="31"/>
      <c r="NQD23" s="31"/>
      <c r="NQE23" s="31"/>
      <c r="NQF23" s="31"/>
      <c r="NQG23" s="31"/>
      <c r="NQH23" s="31"/>
      <c r="NQI23" s="31"/>
      <c r="NQJ23" s="31"/>
      <c r="NQK23" s="31"/>
      <c r="NQL23" s="31"/>
      <c r="NQM23" s="31"/>
      <c r="NQN23" s="31"/>
      <c r="NQO23" s="31"/>
      <c r="NQP23" s="31"/>
      <c r="NQQ23" s="31"/>
      <c r="NQR23" s="31"/>
      <c r="NQS23" s="31"/>
      <c r="NQT23" s="31"/>
      <c r="NQU23" s="31"/>
      <c r="NQV23" s="31"/>
      <c r="NQW23" s="31"/>
      <c r="NQX23" s="31"/>
      <c r="NQY23" s="31"/>
      <c r="NQZ23" s="31"/>
      <c r="NRA23" s="31"/>
      <c r="NRB23" s="31"/>
      <c r="NRC23" s="31"/>
      <c r="NRD23" s="31"/>
      <c r="NRE23" s="31"/>
      <c r="NRF23" s="31"/>
      <c r="NRG23" s="31"/>
      <c r="NRH23" s="31"/>
      <c r="NRI23" s="31"/>
      <c r="NRJ23" s="31"/>
      <c r="NRK23" s="31"/>
      <c r="NRL23" s="31"/>
      <c r="NRM23" s="31"/>
      <c r="NRN23" s="31"/>
      <c r="NRO23" s="31"/>
      <c r="NRP23" s="31"/>
      <c r="NRQ23" s="31"/>
      <c r="NRR23" s="31"/>
      <c r="NRS23" s="31"/>
      <c r="NRT23" s="31"/>
      <c r="NRU23" s="31"/>
      <c r="NRV23" s="31"/>
      <c r="NRW23" s="31"/>
      <c r="NRX23" s="31"/>
      <c r="NRY23" s="31"/>
      <c r="NRZ23" s="31"/>
      <c r="NSA23" s="31"/>
      <c r="NSB23" s="31"/>
      <c r="NSC23" s="31"/>
      <c r="NSD23" s="31"/>
      <c r="NSE23" s="31"/>
      <c r="NSF23" s="31"/>
      <c r="NSG23" s="31"/>
      <c r="NSH23" s="31"/>
      <c r="NSI23" s="31"/>
      <c r="NSJ23" s="31"/>
      <c r="NSK23" s="31"/>
      <c r="NSL23" s="31"/>
      <c r="NSM23" s="31"/>
      <c r="NSN23" s="31"/>
      <c r="NSO23" s="31"/>
      <c r="NSP23" s="31"/>
      <c r="NSQ23" s="31"/>
      <c r="NSR23" s="31"/>
      <c r="NSS23" s="31"/>
      <c r="NST23" s="31"/>
      <c r="NSU23" s="31"/>
      <c r="NSV23" s="31"/>
      <c r="NSW23" s="31"/>
      <c r="NSX23" s="31"/>
      <c r="NSY23" s="31"/>
      <c r="NSZ23" s="31"/>
      <c r="NTA23" s="31"/>
      <c r="NTB23" s="31"/>
      <c r="NTC23" s="31"/>
      <c r="NTD23" s="31"/>
      <c r="NTE23" s="31"/>
      <c r="NTF23" s="31"/>
      <c r="NTG23" s="31"/>
      <c r="NTH23" s="31"/>
      <c r="NTI23" s="31"/>
      <c r="NTJ23" s="31"/>
      <c r="NTK23" s="31"/>
      <c r="NTL23" s="31"/>
      <c r="NTM23" s="31"/>
      <c r="NTN23" s="31"/>
      <c r="NTO23" s="31"/>
      <c r="NTP23" s="31"/>
      <c r="NTQ23" s="31"/>
      <c r="NTR23" s="31"/>
      <c r="NTS23" s="31"/>
      <c r="NTT23" s="31"/>
      <c r="NTU23" s="31"/>
      <c r="NTV23" s="31"/>
      <c r="NTW23" s="31"/>
      <c r="NTX23" s="31"/>
      <c r="NTY23" s="31"/>
      <c r="NTZ23" s="31"/>
      <c r="NUA23" s="31"/>
      <c r="NUB23" s="31"/>
      <c r="NUC23" s="31"/>
      <c r="NUD23" s="31"/>
      <c r="NUE23" s="31"/>
      <c r="NUF23" s="31"/>
      <c r="NUG23" s="31"/>
      <c r="NUH23" s="31"/>
      <c r="NUI23" s="31"/>
      <c r="NUJ23" s="31"/>
      <c r="NUK23" s="31"/>
      <c r="NUL23" s="31"/>
      <c r="NUM23" s="31"/>
      <c r="NUN23" s="31"/>
      <c r="NUO23" s="31"/>
      <c r="NUP23" s="31"/>
      <c r="NUQ23" s="31"/>
      <c r="NUR23" s="31"/>
      <c r="NUS23" s="31"/>
      <c r="NUT23" s="31"/>
      <c r="NUU23" s="31"/>
      <c r="NUV23" s="31"/>
      <c r="NUW23" s="31"/>
      <c r="NUX23" s="31"/>
      <c r="NUY23" s="31"/>
      <c r="NUZ23" s="31"/>
      <c r="NVA23" s="31"/>
      <c r="NVB23" s="31"/>
      <c r="NVC23" s="31"/>
      <c r="NVD23" s="31"/>
      <c r="NVE23" s="31"/>
      <c r="NVF23" s="31"/>
      <c r="NVG23" s="31"/>
      <c r="NVH23" s="31"/>
      <c r="NVI23" s="31"/>
      <c r="NVJ23" s="31"/>
      <c r="NVK23" s="31"/>
      <c r="NVL23" s="31"/>
      <c r="NVM23" s="31"/>
      <c r="NVN23" s="31"/>
      <c r="NVO23" s="31"/>
      <c r="NVP23" s="31"/>
      <c r="NVQ23" s="31"/>
      <c r="NVR23" s="31"/>
      <c r="NVS23" s="31"/>
      <c r="NVT23" s="31"/>
      <c r="NVU23" s="31"/>
      <c r="NVV23" s="31"/>
      <c r="NVW23" s="31"/>
      <c r="NVX23" s="31"/>
      <c r="NVY23" s="31"/>
      <c r="NVZ23" s="31"/>
      <c r="NWA23" s="31"/>
      <c r="NWB23" s="31"/>
      <c r="NWC23" s="31"/>
      <c r="NWD23" s="31"/>
      <c r="NWE23" s="31"/>
      <c r="NWF23" s="31"/>
      <c r="NWG23" s="31"/>
      <c r="NWH23" s="31"/>
      <c r="NWI23" s="31"/>
      <c r="NWJ23" s="31"/>
      <c r="NWK23" s="31"/>
      <c r="NWL23" s="31"/>
      <c r="NWM23" s="31"/>
      <c r="NWN23" s="31"/>
      <c r="NWO23" s="31"/>
      <c r="NWP23" s="31"/>
      <c r="NWQ23" s="31"/>
      <c r="NWR23" s="31"/>
      <c r="NWS23" s="31"/>
      <c r="NWT23" s="31"/>
      <c r="NWU23" s="31"/>
      <c r="NWV23" s="31"/>
      <c r="NWW23" s="31"/>
      <c r="NWX23" s="31"/>
      <c r="NWY23" s="31"/>
      <c r="NWZ23" s="31"/>
      <c r="NXA23" s="31"/>
      <c r="NXB23" s="31"/>
      <c r="NXC23" s="31"/>
      <c r="NXD23" s="31"/>
      <c r="NXE23" s="31"/>
      <c r="NXF23" s="31"/>
      <c r="NXG23" s="31"/>
      <c r="NXH23" s="31"/>
      <c r="NXI23" s="31"/>
      <c r="NXJ23" s="31"/>
      <c r="NXK23" s="31"/>
      <c r="NXL23" s="31"/>
      <c r="NXM23" s="31"/>
      <c r="NXN23" s="31"/>
      <c r="NXO23" s="31"/>
      <c r="NXP23" s="31"/>
      <c r="NXQ23" s="31"/>
      <c r="NXR23" s="31"/>
      <c r="NXS23" s="31"/>
      <c r="NXT23" s="31"/>
      <c r="NXU23" s="31"/>
      <c r="NXV23" s="31"/>
      <c r="NXW23" s="31"/>
      <c r="NXX23" s="31"/>
      <c r="NXY23" s="31"/>
      <c r="NXZ23" s="31"/>
      <c r="NYA23" s="31"/>
      <c r="NYB23" s="31"/>
      <c r="NYC23" s="31"/>
      <c r="NYD23" s="31"/>
      <c r="NYE23" s="31"/>
      <c r="NYF23" s="31"/>
      <c r="NYG23" s="31"/>
      <c r="NYH23" s="31"/>
      <c r="NYI23" s="31"/>
      <c r="NYJ23" s="31"/>
      <c r="NYK23" s="31"/>
      <c r="NYL23" s="31"/>
      <c r="NYM23" s="31"/>
      <c r="NYN23" s="31"/>
      <c r="NYO23" s="31"/>
      <c r="NYP23" s="31"/>
      <c r="NYQ23" s="31"/>
      <c r="NYR23" s="31"/>
      <c r="NYS23" s="31"/>
      <c r="NYT23" s="31"/>
      <c r="NYU23" s="31"/>
      <c r="NYV23" s="31"/>
      <c r="NYW23" s="31"/>
      <c r="NYX23" s="31"/>
      <c r="NYY23" s="31"/>
      <c r="NYZ23" s="31"/>
      <c r="NZA23" s="31"/>
      <c r="NZB23" s="31"/>
      <c r="NZC23" s="31"/>
      <c r="NZD23" s="31"/>
      <c r="NZE23" s="31"/>
      <c r="NZF23" s="31"/>
      <c r="NZG23" s="31"/>
      <c r="NZH23" s="31"/>
      <c r="NZI23" s="31"/>
      <c r="NZJ23" s="31"/>
      <c r="NZK23" s="31"/>
      <c r="NZL23" s="31"/>
      <c r="NZM23" s="31"/>
      <c r="NZN23" s="31"/>
      <c r="NZO23" s="31"/>
      <c r="NZP23" s="31"/>
      <c r="NZQ23" s="31"/>
      <c r="NZR23" s="31"/>
      <c r="NZS23" s="31"/>
      <c r="NZT23" s="31"/>
      <c r="NZU23" s="31"/>
      <c r="NZV23" s="31"/>
      <c r="NZW23" s="31"/>
      <c r="NZX23" s="31"/>
      <c r="NZY23" s="31"/>
      <c r="NZZ23" s="31"/>
      <c r="OAA23" s="31"/>
      <c r="OAB23" s="31"/>
      <c r="OAC23" s="31"/>
      <c r="OAD23" s="31"/>
      <c r="OAE23" s="31"/>
      <c r="OAF23" s="31"/>
      <c r="OAG23" s="31"/>
      <c r="OAH23" s="31"/>
      <c r="OAI23" s="31"/>
      <c r="OAJ23" s="31"/>
      <c r="OAK23" s="31"/>
      <c r="OAL23" s="31"/>
      <c r="OAM23" s="31"/>
      <c r="OAN23" s="31"/>
      <c r="OAO23" s="31"/>
      <c r="OAP23" s="31"/>
      <c r="OAQ23" s="31"/>
      <c r="OAR23" s="31"/>
      <c r="OAS23" s="31"/>
      <c r="OAT23" s="31"/>
      <c r="OAU23" s="31"/>
      <c r="OAV23" s="31"/>
      <c r="OAW23" s="31"/>
      <c r="OAX23" s="31"/>
      <c r="OAY23" s="31"/>
      <c r="OAZ23" s="31"/>
      <c r="OBA23" s="31"/>
      <c r="OBB23" s="31"/>
      <c r="OBC23" s="31"/>
      <c r="OBD23" s="31"/>
      <c r="OBE23" s="31"/>
      <c r="OBF23" s="31"/>
      <c r="OBG23" s="31"/>
      <c r="OBH23" s="31"/>
      <c r="OBI23" s="31"/>
      <c r="OBJ23" s="31"/>
      <c r="OBK23" s="31"/>
      <c r="OBL23" s="31"/>
      <c r="OBM23" s="31"/>
      <c r="OBN23" s="31"/>
      <c r="OBO23" s="31"/>
      <c r="OBP23" s="31"/>
      <c r="OBQ23" s="31"/>
      <c r="OBR23" s="31"/>
      <c r="OBS23" s="31"/>
      <c r="OBT23" s="31"/>
      <c r="OBU23" s="31"/>
      <c r="OBV23" s="31"/>
      <c r="OBW23" s="31"/>
      <c r="OBX23" s="31"/>
      <c r="OBY23" s="31"/>
      <c r="OBZ23" s="31"/>
      <c r="OCA23" s="31"/>
      <c r="OCB23" s="31"/>
      <c r="OCC23" s="31"/>
      <c r="OCD23" s="31"/>
      <c r="OCE23" s="31"/>
      <c r="OCF23" s="31"/>
      <c r="OCG23" s="31"/>
      <c r="OCH23" s="31"/>
      <c r="OCI23" s="31"/>
      <c r="OCJ23" s="31"/>
      <c r="OCK23" s="31"/>
      <c r="OCL23" s="31"/>
      <c r="OCM23" s="31"/>
      <c r="OCN23" s="31"/>
      <c r="OCO23" s="31"/>
      <c r="OCP23" s="31"/>
      <c r="OCQ23" s="31"/>
      <c r="OCR23" s="31"/>
      <c r="OCS23" s="31"/>
      <c r="OCT23" s="31"/>
      <c r="OCU23" s="31"/>
      <c r="OCV23" s="31"/>
      <c r="OCW23" s="31"/>
      <c r="OCX23" s="31"/>
      <c r="OCY23" s="31"/>
      <c r="OCZ23" s="31"/>
      <c r="ODA23" s="31"/>
      <c r="ODB23" s="31"/>
      <c r="ODC23" s="31"/>
      <c r="ODD23" s="31"/>
      <c r="ODE23" s="31"/>
      <c r="ODF23" s="31"/>
      <c r="ODG23" s="31"/>
      <c r="ODH23" s="31"/>
      <c r="ODI23" s="31"/>
      <c r="ODJ23" s="31"/>
      <c r="ODK23" s="31"/>
      <c r="ODL23" s="31"/>
      <c r="ODM23" s="31"/>
      <c r="ODN23" s="31"/>
      <c r="ODO23" s="31"/>
      <c r="ODP23" s="31"/>
      <c r="ODQ23" s="31"/>
      <c r="ODR23" s="31"/>
      <c r="ODS23" s="31"/>
      <c r="ODT23" s="31"/>
      <c r="ODU23" s="31"/>
      <c r="ODV23" s="31"/>
      <c r="ODW23" s="31"/>
      <c r="ODX23" s="31"/>
      <c r="ODY23" s="31"/>
      <c r="ODZ23" s="31"/>
      <c r="OEA23" s="31"/>
      <c r="OEB23" s="31"/>
      <c r="OEC23" s="31"/>
      <c r="OED23" s="31"/>
      <c r="OEE23" s="31"/>
      <c r="OEF23" s="31"/>
      <c r="OEG23" s="31"/>
      <c r="OEH23" s="31"/>
      <c r="OEI23" s="31"/>
      <c r="OEJ23" s="31"/>
      <c r="OEK23" s="31"/>
      <c r="OEL23" s="31"/>
      <c r="OEM23" s="31"/>
      <c r="OEN23" s="31"/>
      <c r="OEO23" s="31"/>
      <c r="OEP23" s="31"/>
      <c r="OEQ23" s="31"/>
      <c r="OER23" s="31"/>
      <c r="OES23" s="31"/>
      <c r="OET23" s="31"/>
      <c r="OEU23" s="31"/>
      <c r="OEV23" s="31"/>
      <c r="OEW23" s="31"/>
      <c r="OEX23" s="31"/>
      <c r="OEY23" s="31"/>
      <c r="OEZ23" s="31"/>
      <c r="OFA23" s="31"/>
      <c r="OFB23" s="31"/>
      <c r="OFC23" s="31"/>
      <c r="OFD23" s="31"/>
      <c r="OFE23" s="31"/>
      <c r="OFF23" s="31"/>
      <c r="OFG23" s="31"/>
      <c r="OFH23" s="31"/>
      <c r="OFI23" s="31"/>
      <c r="OFJ23" s="31"/>
      <c r="OFK23" s="31"/>
      <c r="OFL23" s="31"/>
      <c r="OFM23" s="31"/>
      <c r="OFN23" s="31"/>
      <c r="OFO23" s="31"/>
      <c r="OFP23" s="31"/>
      <c r="OFQ23" s="31"/>
      <c r="OFR23" s="31"/>
      <c r="OFS23" s="31"/>
      <c r="OFT23" s="31"/>
      <c r="OFU23" s="31"/>
      <c r="OFV23" s="31"/>
      <c r="OFW23" s="31"/>
      <c r="OFX23" s="31"/>
      <c r="OFY23" s="31"/>
      <c r="OFZ23" s="31"/>
      <c r="OGA23" s="31"/>
      <c r="OGB23" s="31"/>
      <c r="OGC23" s="31"/>
      <c r="OGD23" s="31"/>
      <c r="OGE23" s="31"/>
      <c r="OGF23" s="31"/>
      <c r="OGG23" s="31"/>
      <c r="OGH23" s="31"/>
      <c r="OGI23" s="31"/>
      <c r="OGJ23" s="31"/>
      <c r="OGK23" s="31"/>
      <c r="OGL23" s="31"/>
      <c r="OGM23" s="31"/>
      <c r="OGN23" s="31"/>
      <c r="OGO23" s="31"/>
      <c r="OGP23" s="31"/>
      <c r="OGQ23" s="31"/>
      <c r="OGR23" s="31"/>
      <c r="OGS23" s="31"/>
      <c r="OGT23" s="31"/>
      <c r="OGU23" s="31"/>
      <c r="OGV23" s="31"/>
      <c r="OGW23" s="31"/>
      <c r="OGX23" s="31"/>
      <c r="OGY23" s="31"/>
      <c r="OGZ23" s="31"/>
      <c r="OHA23" s="31"/>
      <c r="OHB23" s="31"/>
      <c r="OHC23" s="31"/>
      <c r="OHD23" s="31"/>
      <c r="OHE23" s="31"/>
      <c r="OHF23" s="31"/>
      <c r="OHG23" s="31"/>
      <c r="OHH23" s="31"/>
      <c r="OHI23" s="31"/>
      <c r="OHJ23" s="31"/>
      <c r="OHK23" s="31"/>
      <c r="OHL23" s="31"/>
      <c r="OHM23" s="31"/>
      <c r="OHN23" s="31"/>
      <c r="OHO23" s="31"/>
      <c r="OHP23" s="31"/>
      <c r="OHQ23" s="31"/>
      <c r="OHR23" s="31"/>
      <c r="OHS23" s="31"/>
      <c r="OHT23" s="31"/>
      <c r="OHU23" s="31"/>
      <c r="OHV23" s="31"/>
      <c r="OHW23" s="31"/>
      <c r="OHX23" s="31"/>
      <c r="OHY23" s="31"/>
      <c r="OHZ23" s="31"/>
      <c r="OIA23" s="31"/>
      <c r="OIB23" s="31"/>
      <c r="OIC23" s="31"/>
      <c r="OID23" s="31"/>
      <c r="OIE23" s="31"/>
      <c r="OIF23" s="31"/>
      <c r="OIG23" s="31"/>
      <c r="OIH23" s="31"/>
      <c r="OII23" s="31"/>
      <c r="OIJ23" s="31"/>
      <c r="OIK23" s="31"/>
      <c r="OIL23" s="31"/>
      <c r="OIM23" s="31"/>
      <c r="OIN23" s="31"/>
      <c r="OIO23" s="31"/>
      <c r="OIP23" s="31"/>
      <c r="OIQ23" s="31"/>
      <c r="OIR23" s="31"/>
      <c r="OIS23" s="31"/>
      <c r="OIT23" s="31"/>
      <c r="OIU23" s="31"/>
      <c r="OIV23" s="31"/>
      <c r="OIW23" s="31"/>
      <c r="OIX23" s="31"/>
      <c r="OIY23" s="31"/>
      <c r="OIZ23" s="31"/>
      <c r="OJA23" s="31"/>
      <c r="OJB23" s="31"/>
      <c r="OJC23" s="31"/>
      <c r="OJD23" s="31"/>
      <c r="OJE23" s="31"/>
      <c r="OJF23" s="31"/>
      <c r="OJG23" s="31"/>
      <c r="OJH23" s="31"/>
      <c r="OJI23" s="31"/>
      <c r="OJJ23" s="31"/>
      <c r="OJK23" s="31"/>
      <c r="OJL23" s="31"/>
      <c r="OJM23" s="31"/>
      <c r="OJN23" s="31"/>
      <c r="OJO23" s="31"/>
      <c r="OJP23" s="31"/>
      <c r="OJQ23" s="31"/>
      <c r="OJR23" s="31"/>
      <c r="OJS23" s="31"/>
      <c r="OJT23" s="31"/>
      <c r="OJU23" s="31"/>
      <c r="OJV23" s="31"/>
      <c r="OJW23" s="31"/>
      <c r="OJX23" s="31"/>
      <c r="OJY23" s="31"/>
      <c r="OJZ23" s="31"/>
      <c r="OKA23" s="31"/>
      <c r="OKB23" s="31"/>
      <c r="OKC23" s="31"/>
      <c r="OKD23" s="31"/>
      <c r="OKE23" s="31"/>
      <c r="OKF23" s="31"/>
      <c r="OKG23" s="31"/>
      <c r="OKH23" s="31"/>
      <c r="OKI23" s="31"/>
      <c r="OKJ23" s="31"/>
      <c r="OKK23" s="31"/>
      <c r="OKL23" s="31"/>
      <c r="OKM23" s="31"/>
      <c r="OKN23" s="31"/>
      <c r="OKO23" s="31"/>
      <c r="OKP23" s="31"/>
      <c r="OKQ23" s="31"/>
      <c r="OKR23" s="31"/>
      <c r="OKS23" s="31"/>
      <c r="OKT23" s="31"/>
      <c r="OKU23" s="31"/>
      <c r="OKV23" s="31"/>
      <c r="OKW23" s="31"/>
      <c r="OKX23" s="31"/>
      <c r="OKY23" s="31"/>
      <c r="OKZ23" s="31"/>
      <c r="OLA23" s="31"/>
      <c r="OLB23" s="31"/>
      <c r="OLC23" s="31"/>
      <c r="OLD23" s="31"/>
      <c r="OLE23" s="31"/>
      <c r="OLF23" s="31"/>
      <c r="OLG23" s="31"/>
      <c r="OLH23" s="31"/>
      <c r="OLI23" s="31"/>
      <c r="OLJ23" s="31"/>
      <c r="OLK23" s="31"/>
      <c r="OLL23" s="31"/>
      <c r="OLM23" s="31"/>
      <c r="OLN23" s="31"/>
      <c r="OLO23" s="31"/>
      <c r="OLP23" s="31"/>
      <c r="OLQ23" s="31"/>
      <c r="OLR23" s="31"/>
      <c r="OLS23" s="31"/>
      <c r="OLT23" s="31"/>
      <c r="OLU23" s="31"/>
      <c r="OLV23" s="31"/>
      <c r="OLW23" s="31"/>
      <c r="OLX23" s="31"/>
      <c r="OLY23" s="31"/>
      <c r="OLZ23" s="31"/>
      <c r="OMA23" s="31"/>
      <c r="OMB23" s="31"/>
      <c r="OMC23" s="31"/>
      <c r="OMD23" s="31"/>
      <c r="OME23" s="31"/>
      <c r="OMF23" s="31"/>
      <c r="OMG23" s="31"/>
      <c r="OMH23" s="31"/>
      <c r="OMI23" s="31"/>
      <c r="OMJ23" s="31"/>
      <c r="OMK23" s="31"/>
      <c r="OML23" s="31"/>
      <c r="OMM23" s="31"/>
      <c r="OMN23" s="31"/>
      <c r="OMO23" s="31"/>
      <c r="OMP23" s="31"/>
      <c r="OMQ23" s="31"/>
      <c r="OMR23" s="31"/>
      <c r="OMS23" s="31"/>
      <c r="OMT23" s="31"/>
      <c r="OMU23" s="31"/>
      <c r="OMV23" s="31"/>
      <c r="OMW23" s="31"/>
      <c r="OMX23" s="31"/>
      <c r="OMY23" s="31"/>
      <c r="OMZ23" s="31"/>
      <c r="ONA23" s="31"/>
      <c r="ONB23" s="31"/>
      <c r="ONC23" s="31"/>
      <c r="OND23" s="31"/>
      <c r="ONE23" s="31"/>
      <c r="ONF23" s="31"/>
      <c r="ONG23" s="31"/>
      <c r="ONH23" s="31"/>
      <c r="ONI23" s="31"/>
      <c r="ONJ23" s="31"/>
      <c r="ONK23" s="31"/>
      <c r="ONL23" s="31"/>
      <c r="ONM23" s="31"/>
      <c r="ONN23" s="31"/>
      <c r="ONO23" s="31"/>
      <c r="ONP23" s="31"/>
      <c r="ONQ23" s="31"/>
      <c r="ONR23" s="31"/>
      <c r="ONS23" s="31"/>
      <c r="ONT23" s="31"/>
      <c r="ONU23" s="31"/>
      <c r="ONV23" s="31"/>
      <c r="ONW23" s="31"/>
      <c r="ONX23" s="31"/>
      <c r="ONY23" s="31"/>
      <c r="ONZ23" s="31"/>
      <c r="OOA23" s="31"/>
      <c r="OOB23" s="31"/>
      <c r="OOC23" s="31"/>
      <c r="OOD23" s="31"/>
      <c r="OOE23" s="31"/>
      <c r="OOF23" s="31"/>
      <c r="OOG23" s="31"/>
      <c r="OOH23" s="31"/>
      <c r="OOI23" s="31"/>
      <c r="OOJ23" s="31"/>
      <c r="OOK23" s="31"/>
      <c r="OOL23" s="31"/>
      <c r="OOM23" s="31"/>
      <c r="OON23" s="31"/>
      <c r="OOO23" s="31"/>
      <c r="OOP23" s="31"/>
      <c r="OOQ23" s="31"/>
      <c r="OOR23" s="31"/>
      <c r="OOS23" s="31"/>
      <c r="OOT23" s="31"/>
      <c r="OOU23" s="31"/>
      <c r="OOV23" s="31"/>
      <c r="OOW23" s="31"/>
      <c r="OOX23" s="31"/>
      <c r="OOY23" s="31"/>
      <c r="OOZ23" s="31"/>
      <c r="OPA23" s="31"/>
      <c r="OPB23" s="31"/>
      <c r="OPC23" s="31"/>
      <c r="OPD23" s="31"/>
      <c r="OPE23" s="31"/>
      <c r="OPF23" s="31"/>
      <c r="OPG23" s="31"/>
      <c r="OPH23" s="31"/>
      <c r="OPI23" s="31"/>
      <c r="OPJ23" s="31"/>
      <c r="OPK23" s="31"/>
      <c r="OPL23" s="31"/>
      <c r="OPM23" s="31"/>
      <c r="OPN23" s="31"/>
      <c r="OPO23" s="31"/>
      <c r="OPP23" s="31"/>
      <c r="OPQ23" s="31"/>
      <c r="OPR23" s="31"/>
      <c r="OPS23" s="31"/>
      <c r="OPT23" s="31"/>
      <c r="OPU23" s="31"/>
      <c r="OPV23" s="31"/>
      <c r="OPW23" s="31"/>
      <c r="OPX23" s="31"/>
      <c r="OPY23" s="31"/>
      <c r="OPZ23" s="31"/>
      <c r="OQA23" s="31"/>
      <c r="OQB23" s="31"/>
      <c r="OQC23" s="31"/>
      <c r="OQD23" s="31"/>
      <c r="OQE23" s="31"/>
      <c r="OQF23" s="31"/>
      <c r="OQG23" s="31"/>
      <c r="OQH23" s="31"/>
      <c r="OQI23" s="31"/>
      <c r="OQJ23" s="31"/>
      <c r="OQK23" s="31"/>
      <c r="OQL23" s="31"/>
      <c r="OQM23" s="31"/>
      <c r="OQN23" s="31"/>
      <c r="OQO23" s="31"/>
      <c r="OQP23" s="31"/>
      <c r="OQQ23" s="31"/>
      <c r="OQR23" s="31"/>
      <c r="OQS23" s="31"/>
      <c r="OQT23" s="31"/>
      <c r="OQU23" s="31"/>
      <c r="OQV23" s="31"/>
      <c r="OQW23" s="31"/>
      <c r="OQX23" s="31"/>
      <c r="OQY23" s="31"/>
      <c r="OQZ23" s="31"/>
      <c r="ORA23" s="31"/>
      <c r="ORB23" s="31"/>
      <c r="ORC23" s="31"/>
      <c r="ORD23" s="31"/>
      <c r="ORE23" s="31"/>
      <c r="ORF23" s="31"/>
      <c r="ORG23" s="31"/>
      <c r="ORH23" s="31"/>
      <c r="ORI23" s="31"/>
      <c r="ORJ23" s="31"/>
      <c r="ORK23" s="31"/>
      <c r="ORL23" s="31"/>
      <c r="ORM23" s="31"/>
      <c r="ORN23" s="31"/>
      <c r="ORO23" s="31"/>
      <c r="ORP23" s="31"/>
      <c r="ORQ23" s="31"/>
      <c r="ORR23" s="31"/>
      <c r="ORS23" s="31"/>
      <c r="ORT23" s="31"/>
      <c r="ORU23" s="31"/>
      <c r="ORV23" s="31"/>
      <c r="ORW23" s="31"/>
      <c r="ORX23" s="31"/>
      <c r="ORY23" s="31"/>
      <c r="ORZ23" s="31"/>
      <c r="OSA23" s="31"/>
      <c r="OSB23" s="31"/>
      <c r="OSC23" s="31"/>
      <c r="OSD23" s="31"/>
      <c r="OSE23" s="31"/>
      <c r="OSF23" s="31"/>
      <c r="OSG23" s="31"/>
      <c r="OSH23" s="31"/>
      <c r="OSI23" s="31"/>
      <c r="OSJ23" s="31"/>
      <c r="OSK23" s="31"/>
      <c r="OSL23" s="31"/>
      <c r="OSM23" s="31"/>
      <c r="OSN23" s="31"/>
      <c r="OSO23" s="31"/>
      <c r="OSP23" s="31"/>
      <c r="OSQ23" s="31"/>
      <c r="OSR23" s="31"/>
      <c r="OSS23" s="31"/>
      <c r="OST23" s="31"/>
      <c r="OSU23" s="31"/>
      <c r="OSV23" s="31"/>
      <c r="OSW23" s="31"/>
      <c r="OSX23" s="31"/>
      <c r="OSY23" s="31"/>
      <c r="OSZ23" s="31"/>
      <c r="OTA23" s="31"/>
      <c r="OTB23" s="31"/>
      <c r="OTC23" s="31"/>
      <c r="OTD23" s="31"/>
      <c r="OTE23" s="31"/>
      <c r="OTF23" s="31"/>
      <c r="OTG23" s="31"/>
      <c r="OTH23" s="31"/>
      <c r="OTI23" s="31"/>
      <c r="OTJ23" s="31"/>
      <c r="OTK23" s="31"/>
      <c r="OTL23" s="31"/>
      <c r="OTM23" s="31"/>
      <c r="OTN23" s="31"/>
      <c r="OTO23" s="31"/>
      <c r="OTP23" s="31"/>
      <c r="OTQ23" s="31"/>
      <c r="OTR23" s="31"/>
      <c r="OTS23" s="31"/>
      <c r="OTT23" s="31"/>
      <c r="OTU23" s="31"/>
      <c r="OTV23" s="31"/>
      <c r="OTW23" s="31"/>
      <c r="OTX23" s="31"/>
      <c r="OTY23" s="31"/>
      <c r="OTZ23" s="31"/>
      <c r="OUA23" s="31"/>
      <c r="OUB23" s="31"/>
      <c r="OUC23" s="31"/>
      <c r="OUD23" s="31"/>
      <c r="OUE23" s="31"/>
      <c r="OUF23" s="31"/>
      <c r="OUG23" s="31"/>
      <c r="OUH23" s="31"/>
      <c r="OUI23" s="31"/>
      <c r="OUJ23" s="31"/>
      <c r="OUK23" s="31"/>
      <c r="OUL23" s="31"/>
      <c r="OUM23" s="31"/>
      <c r="OUN23" s="31"/>
      <c r="OUO23" s="31"/>
      <c r="OUP23" s="31"/>
      <c r="OUQ23" s="31"/>
      <c r="OUR23" s="31"/>
      <c r="OUS23" s="31"/>
      <c r="OUT23" s="31"/>
      <c r="OUU23" s="31"/>
      <c r="OUV23" s="31"/>
      <c r="OUW23" s="31"/>
      <c r="OUX23" s="31"/>
      <c r="OUY23" s="31"/>
      <c r="OUZ23" s="31"/>
      <c r="OVA23" s="31"/>
      <c r="OVB23" s="31"/>
      <c r="OVC23" s="31"/>
      <c r="OVD23" s="31"/>
      <c r="OVE23" s="31"/>
      <c r="OVF23" s="31"/>
      <c r="OVG23" s="31"/>
      <c r="OVH23" s="31"/>
      <c r="OVI23" s="31"/>
      <c r="OVJ23" s="31"/>
      <c r="OVK23" s="31"/>
      <c r="OVL23" s="31"/>
      <c r="OVM23" s="31"/>
      <c r="OVN23" s="31"/>
      <c r="OVO23" s="31"/>
      <c r="OVP23" s="31"/>
      <c r="OVQ23" s="31"/>
      <c r="OVR23" s="31"/>
      <c r="OVS23" s="31"/>
      <c r="OVT23" s="31"/>
      <c r="OVU23" s="31"/>
      <c r="OVV23" s="31"/>
      <c r="OVW23" s="31"/>
      <c r="OVX23" s="31"/>
      <c r="OVY23" s="31"/>
      <c r="OVZ23" s="31"/>
      <c r="OWA23" s="31"/>
      <c r="OWB23" s="31"/>
      <c r="OWC23" s="31"/>
      <c r="OWD23" s="31"/>
      <c r="OWE23" s="31"/>
      <c r="OWF23" s="31"/>
      <c r="OWG23" s="31"/>
      <c r="OWH23" s="31"/>
      <c r="OWI23" s="31"/>
      <c r="OWJ23" s="31"/>
      <c r="OWK23" s="31"/>
      <c r="OWL23" s="31"/>
      <c r="OWM23" s="31"/>
      <c r="OWN23" s="31"/>
      <c r="OWO23" s="31"/>
      <c r="OWP23" s="31"/>
      <c r="OWQ23" s="31"/>
      <c r="OWR23" s="31"/>
      <c r="OWS23" s="31"/>
      <c r="OWT23" s="31"/>
      <c r="OWU23" s="31"/>
      <c r="OWV23" s="31"/>
      <c r="OWW23" s="31"/>
      <c r="OWX23" s="31"/>
      <c r="OWY23" s="31"/>
      <c r="OWZ23" s="31"/>
      <c r="OXA23" s="31"/>
      <c r="OXB23" s="31"/>
      <c r="OXC23" s="31"/>
      <c r="OXD23" s="31"/>
      <c r="OXE23" s="31"/>
      <c r="OXF23" s="31"/>
      <c r="OXG23" s="31"/>
      <c r="OXH23" s="31"/>
      <c r="OXI23" s="31"/>
      <c r="OXJ23" s="31"/>
      <c r="OXK23" s="31"/>
      <c r="OXL23" s="31"/>
      <c r="OXM23" s="31"/>
      <c r="OXN23" s="31"/>
      <c r="OXO23" s="31"/>
      <c r="OXP23" s="31"/>
      <c r="OXQ23" s="31"/>
      <c r="OXR23" s="31"/>
      <c r="OXS23" s="31"/>
      <c r="OXT23" s="31"/>
      <c r="OXU23" s="31"/>
      <c r="OXV23" s="31"/>
      <c r="OXW23" s="31"/>
      <c r="OXX23" s="31"/>
      <c r="OXY23" s="31"/>
      <c r="OXZ23" s="31"/>
      <c r="OYA23" s="31"/>
      <c r="OYB23" s="31"/>
      <c r="OYC23" s="31"/>
      <c r="OYD23" s="31"/>
      <c r="OYE23" s="31"/>
      <c r="OYF23" s="31"/>
      <c r="OYG23" s="31"/>
      <c r="OYH23" s="31"/>
      <c r="OYI23" s="31"/>
      <c r="OYJ23" s="31"/>
      <c r="OYK23" s="31"/>
      <c r="OYL23" s="31"/>
      <c r="OYM23" s="31"/>
      <c r="OYN23" s="31"/>
      <c r="OYO23" s="31"/>
      <c r="OYP23" s="31"/>
      <c r="OYQ23" s="31"/>
      <c r="OYR23" s="31"/>
      <c r="OYS23" s="31"/>
      <c r="OYT23" s="31"/>
      <c r="OYU23" s="31"/>
      <c r="OYV23" s="31"/>
      <c r="OYW23" s="31"/>
      <c r="OYX23" s="31"/>
      <c r="OYY23" s="31"/>
      <c r="OYZ23" s="31"/>
      <c r="OZA23" s="31"/>
      <c r="OZB23" s="31"/>
      <c r="OZC23" s="31"/>
      <c r="OZD23" s="31"/>
      <c r="OZE23" s="31"/>
      <c r="OZF23" s="31"/>
      <c r="OZG23" s="31"/>
      <c r="OZH23" s="31"/>
      <c r="OZI23" s="31"/>
      <c r="OZJ23" s="31"/>
      <c r="OZK23" s="31"/>
      <c r="OZL23" s="31"/>
      <c r="OZM23" s="31"/>
      <c r="OZN23" s="31"/>
      <c r="OZO23" s="31"/>
      <c r="OZP23" s="31"/>
      <c r="OZQ23" s="31"/>
      <c r="OZR23" s="31"/>
      <c r="OZS23" s="31"/>
      <c r="OZT23" s="31"/>
      <c r="OZU23" s="31"/>
      <c r="OZV23" s="31"/>
      <c r="OZW23" s="31"/>
      <c r="OZX23" s="31"/>
      <c r="OZY23" s="31"/>
      <c r="OZZ23" s="31"/>
      <c r="PAA23" s="31"/>
      <c r="PAB23" s="31"/>
      <c r="PAC23" s="31"/>
      <c r="PAD23" s="31"/>
      <c r="PAE23" s="31"/>
      <c r="PAF23" s="31"/>
      <c r="PAG23" s="31"/>
      <c r="PAH23" s="31"/>
      <c r="PAI23" s="31"/>
      <c r="PAJ23" s="31"/>
      <c r="PAK23" s="31"/>
      <c r="PAL23" s="31"/>
      <c r="PAM23" s="31"/>
      <c r="PAN23" s="31"/>
      <c r="PAO23" s="31"/>
      <c r="PAP23" s="31"/>
      <c r="PAQ23" s="31"/>
      <c r="PAR23" s="31"/>
      <c r="PAS23" s="31"/>
      <c r="PAT23" s="31"/>
      <c r="PAU23" s="31"/>
      <c r="PAV23" s="31"/>
      <c r="PAW23" s="31"/>
      <c r="PAX23" s="31"/>
      <c r="PAY23" s="31"/>
      <c r="PAZ23" s="31"/>
      <c r="PBA23" s="31"/>
      <c r="PBB23" s="31"/>
      <c r="PBC23" s="31"/>
      <c r="PBD23" s="31"/>
      <c r="PBE23" s="31"/>
      <c r="PBF23" s="31"/>
      <c r="PBG23" s="31"/>
      <c r="PBH23" s="31"/>
      <c r="PBI23" s="31"/>
      <c r="PBJ23" s="31"/>
      <c r="PBK23" s="31"/>
      <c r="PBL23" s="31"/>
      <c r="PBM23" s="31"/>
      <c r="PBN23" s="31"/>
      <c r="PBO23" s="31"/>
      <c r="PBP23" s="31"/>
      <c r="PBQ23" s="31"/>
      <c r="PBR23" s="31"/>
      <c r="PBS23" s="31"/>
      <c r="PBT23" s="31"/>
      <c r="PBU23" s="31"/>
      <c r="PBV23" s="31"/>
      <c r="PBW23" s="31"/>
      <c r="PBX23" s="31"/>
      <c r="PBY23" s="31"/>
      <c r="PBZ23" s="31"/>
      <c r="PCA23" s="31"/>
      <c r="PCB23" s="31"/>
      <c r="PCC23" s="31"/>
      <c r="PCD23" s="31"/>
      <c r="PCE23" s="31"/>
      <c r="PCF23" s="31"/>
      <c r="PCG23" s="31"/>
      <c r="PCH23" s="31"/>
      <c r="PCI23" s="31"/>
      <c r="PCJ23" s="31"/>
      <c r="PCK23" s="31"/>
      <c r="PCL23" s="31"/>
      <c r="PCM23" s="31"/>
      <c r="PCN23" s="31"/>
      <c r="PCO23" s="31"/>
      <c r="PCP23" s="31"/>
      <c r="PCQ23" s="31"/>
      <c r="PCR23" s="31"/>
      <c r="PCS23" s="31"/>
      <c r="PCT23" s="31"/>
      <c r="PCU23" s="31"/>
      <c r="PCV23" s="31"/>
      <c r="PCW23" s="31"/>
      <c r="PCX23" s="31"/>
      <c r="PCY23" s="31"/>
      <c r="PCZ23" s="31"/>
      <c r="PDA23" s="31"/>
      <c r="PDB23" s="31"/>
      <c r="PDC23" s="31"/>
      <c r="PDD23" s="31"/>
      <c r="PDE23" s="31"/>
      <c r="PDF23" s="31"/>
      <c r="PDG23" s="31"/>
      <c r="PDH23" s="31"/>
      <c r="PDI23" s="31"/>
      <c r="PDJ23" s="31"/>
      <c r="PDK23" s="31"/>
      <c r="PDL23" s="31"/>
      <c r="PDM23" s="31"/>
      <c r="PDN23" s="31"/>
      <c r="PDO23" s="31"/>
      <c r="PDP23" s="31"/>
      <c r="PDQ23" s="31"/>
      <c r="PDR23" s="31"/>
      <c r="PDS23" s="31"/>
      <c r="PDT23" s="31"/>
      <c r="PDU23" s="31"/>
      <c r="PDV23" s="31"/>
      <c r="PDW23" s="31"/>
      <c r="PDX23" s="31"/>
      <c r="PDY23" s="31"/>
      <c r="PDZ23" s="31"/>
      <c r="PEA23" s="31"/>
      <c r="PEB23" s="31"/>
      <c r="PEC23" s="31"/>
      <c r="PED23" s="31"/>
      <c r="PEE23" s="31"/>
      <c r="PEF23" s="31"/>
      <c r="PEG23" s="31"/>
      <c r="PEH23" s="31"/>
      <c r="PEI23" s="31"/>
      <c r="PEJ23" s="31"/>
      <c r="PEK23" s="31"/>
      <c r="PEL23" s="31"/>
      <c r="PEM23" s="31"/>
      <c r="PEN23" s="31"/>
      <c r="PEO23" s="31"/>
      <c r="PEP23" s="31"/>
      <c r="PEQ23" s="31"/>
      <c r="PER23" s="31"/>
      <c r="PES23" s="31"/>
      <c r="PET23" s="31"/>
      <c r="PEU23" s="31"/>
      <c r="PEV23" s="31"/>
      <c r="PEW23" s="31"/>
      <c r="PEX23" s="31"/>
      <c r="PEY23" s="31"/>
      <c r="PEZ23" s="31"/>
      <c r="PFA23" s="31"/>
      <c r="PFB23" s="31"/>
      <c r="PFC23" s="31"/>
      <c r="PFD23" s="31"/>
      <c r="PFE23" s="31"/>
      <c r="PFF23" s="31"/>
      <c r="PFG23" s="31"/>
      <c r="PFH23" s="31"/>
      <c r="PFI23" s="31"/>
      <c r="PFJ23" s="31"/>
      <c r="PFK23" s="31"/>
      <c r="PFL23" s="31"/>
      <c r="PFM23" s="31"/>
      <c r="PFN23" s="31"/>
      <c r="PFO23" s="31"/>
      <c r="PFP23" s="31"/>
      <c r="PFQ23" s="31"/>
      <c r="PFR23" s="31"/>
      <c r="PFS23" s="31"/>
      <c r="PFT23" s="31"/>
      <c r="PFU23" s="31"/>
      <c r="PFV23" s="31"/>
      <c r="PFW23" s="31"/>
      <c r="PFX23" s="31"/>
      <c r="PFY23" s="31"/>
      <c r="PFZ23" s="31"/>
      <c r="PGA23" s="31"/>
      <c r="PGB23" s="31"/>
      <c r="PGC23" s="31"/>
      <c r="PGD23" s="31"/>
      <c r="PGE23" s="31"/>
      <c r="PGF23" s="31"/>
      <c r="PGG23" s="31"/>
      <c r="PGH23" s="31"/>
      <c r="PGI23" s="31"/>
      <c r="PGJ23" s="31"/>
      <c r="PGK23" s="31"/>
      <c r="PGL23" s="31"/>
      <c r="PGM23" s="31"/>
      <c r="PGN23" s="31"/>
      <c r="PGO23" s="31"/>
      <c r="PGP23" s="31"/>
      <c r="PGQ23" s="31"/>
      <c r="PGR23" s="31"/>
      <c r="PGS23" s="31"/>
      <c r="PGT23" s="31"/>
      <c r="PGU23" s="31"/>
      <c r="PGV23" s="31"/>
      <c r="PGW23" s="31"/>
      <c r="PGX23" s="31"/>
      <c r="PGY23" s="31"/>
      <c r="PGZ23" s="31"/>
      <c r="PHA23" s="31"/>
      <c r="PHB23" s="31"/>
      <c r="PHC23" s="31"/>
      <c r="PHD23" s="31"/>
      <c r="PHE23" s="31"/>
      <c r="PHF23" s="31"/>
      <c r="PHG23" s="31"/>
      <c r="PHH23" s="31"/>
      <c r="PHI23" s="31"/>
      <c r="PHJ23" s="31"/>
      <c r="PHK23" s="31"/>
      <c r="PHL23" s="31"/>
      <c r="PHM23" s="31"/>
      <c r="PHN23" s="31"/>
      <c r="PHO23" s="31"/>
      <c r="PHP23" s="31"/>
      <c r="PHQ23" s="31"/>
      <c r="PHR23" s="31"/>
      <c r="PHS23" s="31"/>
      <c r="PHT23" s="31"/>
      <c r="PHU23" s="31"/>
      <c r="PHV23" s="31"/>
      <c r="PHW23" s="31"/>
      <c r="PHX23" s="31"/>
      <c r="PHY23" s="31"/>
      <c r="PHZ23" s="31"/>
      <c r="PIA23" s="31"/>
      <c r="PIB23" s="31"/>
      <c r="PIC23" s="31"/>
      <c r="PID23" s="31"/>
      <c r="PIE23" s="31"/>
      <c r="PIF23" s="31"/>
      <c r="PIG23" s="31"/>
      <c r="PIH23" s="31"/>
      <c r="PII23" s="31"/>
      <c r="PIJ23" s="31"/>
      <c r="PIK23" s="31"/>
      <c r="PIL23" s="31"/>
      <c r="PIM23" s="31"/>
      <c r="PIN23" s="31"/>
      <c r="PIO23" s="31"/>
      <c r="PIP23" s="31"/>
      <c r="PIQ23" s="31"/>
      <c r="PIR23" s="31"/>
      <c r="PIS23" s="31"/>
      <c r="PIT23" s="31"/>
      <c r="PIU23" s="31"/>
      <c r="PIV23" s="31"/>
      <c r="PIW23" s="31"/>
      <c r="PIX23" s="31"/>
      <c r="PIY23" s="31"/>
      <c r="PIZ23" s="31"/>
      <c r="PJA23" s="31"/>
      <c r="PJB23" s="31"/>
      <c r="PJC23" s="31"/>
      <c r="PJD23" s="31"/>
      <c r="PJE23" s="31"/>
      <c r="PJF23" s="31"/>
      <c r="PJG23" s="31"/>
      <c r="PJH23" s="31"/>
      <c r="PJI23" s="31"/>
      <c r="PJJ23" s="31"/>
      <c r="PJK23" s="31"/>
      <c r="PJL23" s="31"/>
      <c r="PJM23" s="31"/>
      <c r="PJN23" s="31"/>
      <c r="PJO23" s="31"/>
      <c r="PJP23" s="31"/>
      <c r="PJQ23" s="31"/>
      <c r="PJR23" s="31"/>
      <c r="PJS23" s="31"/>
      <c r="PJT23" s="31"/>
      <c r="PJU23" s="31"/>
      <c r="PJV23" s="31"/>
      <c r="PJW23" s="31"/>
      <c r="PJX23" s="31"/>
      <c r="PJY23" s="31"/>
      <c r="PJZ23" s="31"/>
      <c r="PKA23" s="31"/>
      <c r="PKB23" s="31"/>
      <c r="PKC23" s="31"/>
      <c r="PKD23" s="31"/>
      <c r="PKE23" s="31"/>
      <c r="PKF23" s="31"/>
      <c r="PKG23" s="31"/>
      <c r="PKH23" s="31"/>
      <c r="PKI23" s="31"/>
      <c r="PKJ23" s="31"/>
      <c r="PKK23" s="31"/>
      <c r="PKL23" s="31"/>
      <c r="PKM23" s="31"/>
      <c r="PKN23" s="31"/>
      <c r="PKO23" s="31"/>
      <c r="PKP23" s="31"/>
      <c r="PKQ23" s="31"/>
      <c r="PKR23" s="31"/>
      <c r="PKS23" s="31"/>
      <c r="PKT23" s="31"/>
      <c r="PKU23" s="31"/>
      <c r="PKV23" s="31"/>
      <c r="PKW23" s="31"/>
      <c r="PKX23" s="31"/>
      <c r="PKY23" s="31"/>
      <c r="PKZ23" s="31"/>
      <c r="PLA23" s="31"/>
      <c r="PLB23" s="31"/>
      <c r="PLC23" s="31"/>
      <c r="PLD23" s="31"/>
      <c r="PLE23" s="31"/>
      <c r="PLF23" s="31"/>
      <c r="PLG23" s="31"/>
      <c r="PLH23" s="31"/>
      <c r="PLI23" s="31"/>
      <c r="PLJ23" s="31"/>
      <c r="PLK23" s="31"/>
      <c r="PLL23" s="31"/>
      <c r="PLM23" s="31"/>
      <c r="PLN23" s="31"/>
      <c r="PLO23" s="31"/>
      <c r="PLP23" s="31"/>
      <c r="PLQ23" s="31"/>
      <c r="PLR23" s="31"/>
      <c r="PLS23" s="31"/>
      <c r="PLT23" s="31"/>
      <c r="PLU23" s="31"/>
      <c r="PLV23" s="31"/>
      <c r="PLW23" s="31"/>
      <c r="PLX23" s="31"/>
      <c r="PLY23" s="31"/>
      <c r="PLZ23" s="31"/>
      <c r="PMA23" s="31"/>
      <c r="PMB23" s="31"/>
      <c r="PMC23" s="31"/>
      <c r="PMD23" s="31"/>
      <c r="PME23" s="31"/>
      <c r="PMF23" s="31"/>
      <c r="PMG23" s="31"/>
      <c r="PMH23" s="31"/>
      <c r="PMI23" s="31"/>
      <c r="PMJ23" s="31"/>
      <c r="PMK23" s="31"/>
      <c r="PML23" s="31"/>
      <c r="PMM23" s="31"/>
      <c r="PMN23" s="31"/>
      <c r="PMO23" s="31"/>
      <c r="PMP23" s="31"/>
      <c r="PMQ23" s="31"/>
      <c r="PMR23" s="31"/>
      <c r="PMS23" s="31"/>
      <c r="PMT23" s="31"/>
      <c r="PMU23" s="31"/>
      <c r="PMV23" s="31"/>
      <c r="PMW23" s="31"/>
      <c r="PMX23" s="31"/>
      <c r="PMY23" s="31"/>
      <c r="PMZ23" s="31"/>
      <c r="PNA23" s="31"/>
      <c r="PNB23" s="31"/>
      <c r="PNC23" s="31"/>
      <c r="PND23" s="31"/>
      <c r="PNE23" s="31"/>
      <c r="PNF23" s="31"/>
      <c r="PNG23" s="31"/>
      <c r="PNH23" s="31"/>
      <c r="PNI23" s="31"/>
      <c r="PNJ23" s="31"/>
      <c r="PNK23" s="31"/>
      <c r="PNL23" s="31"/>
      <c r="PNM23" s="31"/>
      <c r="PNN23" s="31"/>
      <c r="PNO23" s="31"/>
      <c r="PNP23" s="31"/>
      <c r="PNQ23" s="31"/>
      <c r="PNR23" s="31"/>
      <c r="PNS23" s="31"/>
      <c r="PNT23" s="31"/>
      <c r="PNU23" s="31"/>
      <c r="PNV23" s="31"/>
      <c r="PNW23" s="31"/>
      <c r="PNX23" s="31"/>
      <c r="PNY23" s="31"/>
      <c r="PNZ23" s="31"/>
      <c r="POA23" s="31"/>
      <c r="POB23" s="31"/>
      <c r="POC23" s="31"/>
      <c r="POD23" s="31"/>
      <c r="POE23" s="31"/>
      <c r="POF23" s="31"/>
      <c r="POG23" s="31"/>
      <c r="POH23" s="31"/>
      <c r="POI23" s="31"/>
      <c r="POJ23" s="31"/>
      <c r="POK23" s="31"/>
      <c r="POL23" s="31"/>
      <c r="POM23" s="31"/>
      <c r="PON23" s="31"/>
      <c r="POO23" s="31"/>
      <c r="POP23" s="31"/>
      <c r="POQ23" s="31"/>
      <c r="POR23" s="31"/>
      <c r="POS23" s="31"/>
      <c r="POT23" s="31"/>
      <c r="POU23" s="31"/>
      <c r="POV23" s="31"/>
      <c r="POW23" s="31"/>
      <c r="POX23" s="31"/>
      <c r="POY23" s="31"/>
      <c r="POZ23" s="31"/>
      <c r="PPA23" s="31"/>
      <c r="PPB23" s="31"/>
      <c r="PPC23" s="31"/>
      <c r="PPD23" s="31"/>
      <c r="PPE23" s="31"/>
      <c r="PPF23" s="31"/>
      <c r="PPG23" s="31"/>
      <c r="PPH23" s="31"/>
      <c r="PPI23" s="31"/>
      <c r="PPJ23" s="31"/>
      <c r="PPK23" s="31"/>
      <c r="PPL23" s="31"/>
      <c r="PPM23" s="31"/>
      <c r="PPN23" s="31"/>
      <c r="PPO23" s="31"/>
      <c r="PPP23" s="31"/>
      <c r="PPQ23" s="31"/>
      <c r="PPR23" s="31"/>
      <c r="PPS23" s="31"/>
      <c r="PPT23" s="31"/>
      <c r="PPU23" s="31"/>
      <c r="PPV23" s="31"/>
      <c r="PPW23" s="31"/>
      <c r="PPX23" s="31"/>
      <c r="PPY23" s="31"/>
      <c r="PPZ23" s="31"/>
      <c r="PQA23" s="31"/>
      <c r="PQB23" s="31"/>
      <c r="PQC23" s="31"/>
      <c r="PQD23" s="31"/>
      <c r="PQE23" s="31"/>
      <c r="PQF23" s="31"/>
      <c r="PQG23" s="31"/>
      <c r="PQH23" s="31"/>
      <c r="PQI23" s="31"/>
      <c r="PQJ23" s="31"/>
      <c r="PQK23" s="31"/>
      <c r="PQL23" s="31"/>
      <c r="PQM23" s="31"/>
      <c r="PQN23" s="31"/>
      <c r="PQO23" s="31"/>
      <c r="PQP23" s="31"/>
      <c r="PQQ23" s="31"/>
      <c r="PQR23" s="31"/>
      <c r="PQS23" s="31"/>
      <c r="PQT23" s="31"/>
      <c r="PQU23" s="31"/>
      <c r="PQV23" s="31"/>
      <c r="PQW23" s="31"/>
      <c r="PQX23" s="31"/>
      <c r="PQY23" s="31"/>
      <c r="PQZ23" s="31"/>
      <c r="PRA23" s="31"/>
      <c r="PRB23" s="31"/>
      <c r="PRC23" s="31"/>
      <c r="PRD23" s="31"/>
      <c r="PRE23" s="31"/>
      <c r="PRF23" s="31"/>
      <c r="PRG23" s="31"/>
      <c r="PRH23" s="31"/>
      <c r="PRI23" s="31"/>
      <c r="PRJ23" s="31"/>
      <c r="PRK23" s="31"/>
      <c r="PRL23" s="31"/>
      <c r="PRM23" s="31"/>
      <c r="PRN23" s="31"/>
      <c r="PRO23" s="31"/>
      <c r="PRP23" s="31"/>
      <c r="PRQ23" s="31"/>
      <c r="PRR23" s="31"/>
      <c r="PRS23" s="31"/>
      <c r="PRT23" s="31"/>
      <c r="PRU23" s="31"/>
      <c r="PRV23" s="31"/>
      <c r="PRW23" s="31"/>
      <c r="PRX23" s="31"/>
      <c r="PRY23" s="31"/>
      <c r="PRZ23" s="31"/>
      <c r="PSA23" s="31"/>
      <c r="PSB23" s="31"/>
      <c r="PSC23" s="31"/>
      <c r="PSD23" s="31"/>
      <c r="PSE23" s="31"/>
      <c r="PSF23" s="31"/>
      <c r="PSG23" s="31"/>
      <c r="PSH23" s="31"/>
      <c r="PSI23" s="31"/>
      <c r="PSJ23" s="31"/>
      <c r="PSK23" s="31"/>
      <c r="PSL23" s="31"/>
      <c r="PSM23" s="31"/>
      <c r="PSN23" s="31"/>
      <c r="PSO23" s="31"/>
      <c r="PSP23" s="31"/>
      <c r="PSQ23" s="31"/>
      <c r="PSR23" s="31"/>
      <c r="PSS23" s="31"/>
      <c r="PST23" s="31"/>
      <c r="PSU23" s="31"/>
      <c r="PSV23" s="31"/>
      <c r="PSW23" s="31"/>
      <c r="PSX23" s="31"/>
      <c r="PSY23" s="31"/>
      <c r="PSZ23" s="31"/>
      <c r="PTA23" s="31"/>
      <c r="PTB23" s="31"/>
      <c r="PTC23" s="31"/>
      <c r="PTD23" s="31"/>
      <c r="PTE23" s="31"/>
      <c r="PTF23" s="31"/>
      <c r="PTG23" s="31"/>
      <c r="PTH23" s="31"/>
      <c r="PTI23" s="31"/>
      <c r="PTJ23" s="31"/>
      <c r="PTK23" s="31"/>
      <c r="PTL23" s="31"/>
      <c r="PTM23" s="31"/>
      <c r="PTN23" s="31"/>
      <c r="PTO23" s="31"/>
      <c r="PTP23" s="31"/>
      <c r="PTQ23" s="31"/>
      <c r="PTR23" s="31"/>
      <c r="PTS23" s="31"/>
      <c r="PTT23" s="31"/>
      <c r="PTU23" s="31"/>
      <c r="PTV23" s="31"/>
      <c r="PTW23" s="31"/>
      <c r="PTX23" s="31"/>
      <c r="PTY23" s="31"/>
      <c r="PTZ23" s="31"/>
      <c r="PUA23" s="31"/>
      <c r="PUB23" s="31"/>
      <c r="PUC23" s="31"/>
      <c r="PUD23" s="31"/>
      <c r="PUE23" s="31"/>
      <c r="PUF23" s="31"/>
      <c r="PUG23" s="31"/>
      <c r="PUH23" s="31"/>
      <c r="PUI23" s="31"/>
      <c r="PUJ23" s="31"/>
      <c r="PUK23" s="31"/>
      <c r="PUL23" s="31"/>
      <c r="PUM23" s="31"/>
      <c r="PUN23" s="31"/>
      <c r="PUO23" s="31"/>
      <c r="PUP23" s="31"/>
      <c r="PUQ23" s="31"/>
      <c r="PUR23" s="31"/>
      <c r="PUS23" s="31"/>
      <c r="PUT23" s="31"/>
      <c r="PUU23" s="31"/>
      <c r="PUV23" s="31"/>
      <c r="PUW23" s="31"/>
      <c r="PUX23" s="31"/>
      <c r="PUY23" s="31"/>
      <c r="PUZ23" s="31"/>
      <c r="PVA23" s="31"/>
      <c r="PVB23" s="31"/>
      <c r="PVC23" s="31"/>
      <c r="PVD23" s="31"/>
      <c r="PVE23" s="31"/>
      <c r="PVF23" s="31"/>
      <c r="PVG23" s="31"/>
      <c r="PVH23" s="31"/>
      <c r="PVI23" s="31"/>
      <c r="PVJ23" s="31"/>
      <c r="PVK23" s="31"/>
      <c r="PVL23" s="31"/>
      <c r="PVM23" s="31"/>
      <c r="PVN23" s="31"/>
      <c r="PVO23" s="31"/>
      <c r="PVP23" s="31"/>
      <c r="PVQ23" s="31"/>
      <c r="PVR23" s="31"/>
      <c r="PVS23" s="31"/>
      <c r="PVT23" s="31"/>
      <c r="PVU23" s="31"/>
      <c r="PVV23" s="31"/>
      <c r="PVW23" s="31"/>
      <c r="PVX23" s="31"/>
      <c r="PVY23" s="31"/>
      <c r="PVZ23" s="31"/>
      <c r="PWA23" s="31"/>
      <c r="PWB23" s="31"/>
      <c r="PWC23" s="31"/>
      <c r="PWD23" s="31"/>
      <c r="PWE23" s="31"/>
      <c r="PWF23" s="31"/>
      <c r="PWG23" s="31"/>
      <c r="PWH23" s="31"/>
      <c r="PWI23" s="31"/>
      <c r="PWJ23" s="31"/>
      <c r="PWK23" s="31"/>
      <c r="PWL23" s="31"/>
      <c r="PWM23" s="31"/>
      <c r="PWN23" s="31"/>
      <c r="PWO23" s="31"/>
      <c r="PWP23" s="31"/>
      <c r="PWQ23" s="31"/>
      <c r="PWR23" s="31"/>
      <c r="PWS23" s="31"/>
      <c r="PWT23" s="31"/>
      <c r="PWU23" s="31"/>
      <c r="PWV23" s="31"/>
      <c r="PWW23" s="31"/>
      <c r="PWX23" s="31"/>
      <c r="PWY23" s="31"/>
      <c r="PWZ23" s="31"/>
      <c r="PXA23" s="31"/>
      <c r="PXB23" s="31"/>
      <c r="PXC23" s="31"/>
      <c r="PXD23" s="31"/>
      <c r="PXE23" s="31"/>
      <c r="PXF23" s="31"/>
      <c r="PXG23" s="31"/>
      <c r="PXH23" s="31"/>
      <c r="PXI23" s="31"/>
      <c r="PXJ23" s="31"/>
      <c r="PXK23" s="31"/>
      <c r="PXL23" s="31"/>
      <c r="PXM23" s="31"/>
      <c r="PXN23" s="31"/>
      <c r="PXO23" s="31"/>
      <c r="PXP23" s="31"/>
      <c r="PXQ23" s="31"/>
      <c r="PXR23" s="31"/>
      <c r="PXS23" s="31"/>
      <c r="PXT23" s="31"/>
      <c r="PXU23" s="31"/>
      <c r="PXV23" s="31"/>
      <c r="PXW23" s="31"/>
      <c r="PXX23" s="31"/>
      <c r="PXY23" s="31"/>
      <c r="PXZ23" s="31"/>
      <c r="PYA23" s="31"/>
      <c r="PYB23" s="31"/>
      <c r="PYC23" s="31"/>
      <c r="PYD23" s="31"/>
      <c r="PYE23" s="31"/>
      <c r="PYF23" s="31"/>
      <c r="PYG23" s="31"/>
      <c r="PYH23" s="31"/>
      <c r="PYI23" s="31"/>
      <c r="PYJ23" s="31"/>
      <c r="PYK23" s="31"/>
      <c r="PYL23" s="31"/>
      <c r="PYM23" s="31"/>
      <c r="PYN23" s="31"/>
      <c r="PYO23" s="31"/>
      <c r="PYP23" s="31"/>
      <c r="PYQ23" s="31"/>
      <c r="PYR23" s="31"/>
      <c r="PYS23" s="31"/>
      <c r="PYT23" s="31"/>
      <c r="PYU23" s="31"/>
      <c r="PYV23" s="31"/>
      <c r="PYW23" s="31"/>
      <c r="PYX23" s="31"/>
      <c r="PYY23" s="31"/>
      <c r="PYZ23" s="31"/>
      <c r="PZA23" s="31"/>
      <c r="PZB23" s="31"/>
      <c r="PZC23" s="31"/>
      <c r="PZD23" s="31"/>
      <c r="PZE23" s="31"/>
      <c r="PZF23" s="31"/>
      <c r="PZG23" s="31"/>
      <c r="PZH23" s="31"/>
      <c r="PZI23" s="31"/>
      <c r="PZJ23" s="31"/>
      <c r="PZK23" s="31"/>
      <c r="PZL23" s="31"/>
      <c r="PZM23" s="31"/>
      <c r="PZN23" s="31"/>
      <c r="PZO23" s="31"/>
      <c r="PZP23" s="31"/>
      <c r="PZQ23" s="31"/>
      <c r="PZR23" s="31"/>
      <c r="PZS23" s="31"/>
      <c r="PZT23" s="31"/>
      <c r="PZU23" s="31"/>
      <c r="PZV23" s="31"/>
      <c r="PZW23" s="31"/>
      <c r="PZX23" s="31"/>
      <c r="PZY23" s="31"/>
      <c r="PZZ23" s="31"/>
      <c r="QAA23" s="31"/>
      <c r="QAB23" s="31"/>
      <c r="QAC23" s="31"/>
      <c r="QAD23" s="31"/>
      <c r="QAE23" s="31"/>
      <c r="QAF23" s="31"/>
      <c r="QAG23" s="31"/>
      <c r="QAH23" s="31"/>
      <c r="QAI23" s="31"/>
      <c r="QAJ23" s="31"/>
      <c r="QAK23" s="31"/>
      <c r="QAL23" s="31"/>
      <c r="QAM23" s="31"/>
      <c r="QAN23" s="31"/>
      <c r="QAO23" s="31"/>
      <c r="QAP23" s="31"/>
      <c r="QAQ23" s="31"/>
      <c r="QAR23" s="31"/>
      <c r="QAS23" s="31"/>
      <c r="QAT23" s="31"/>
      <c r="QAU23" s="31"/>
      <c r="QAV23" s="31"/>
      <c r="QAW23" s="31"/>
      <c r="QAX23" s="31"/>
      <c r="QAY23" s="31"/>
      <c r="QAZ23" s="31"/>
      <c r="QBA23" s="31"/>
      <c r="QBB23" s="31"/>
      <c r="QBC23" s="31"/>
      <c r="QBD23" s="31"/>
      <c r="QBE23" s="31"/>
      <c r="QBF23" s="31"/>
      <c r="QBG23" s="31"/>
      <c r="QBH23" s="31"/>
      <c r="QBI23" s="31"/>
      <c r="QBJ23" s="31"/>
      <c r="QBK23" s="31"/>
      <c r="QBL23" s="31"/>
      <c r="QBM23" s="31"/>
      <c r="QBN23" s="31"/>
      <c r="QBO23" s="31"/>
      <c r="QBP23" s="31"/>
      <c r="QBQ23" s="31"/>
      <c r="QBR23" s="31"/>
      <c r="QBS23" s="31"/>
      <c r="QBT23" s="31"/>
      <c r="QBU23" s="31"/>
      <c r="QBV23" s="31"/>
      <c r="QBW23" s="31"/>
      <c r="QBX23" s="31"/>
      <c r="QBY23" s="31"/>
      <c r="QBZ23" s="31"/>
      <c r="QCA23" s="31"/>
      <c r="QCB23" s="31"/>
      <c r="QCC23" s="31"/>
      <c r="QCD23" s="31"/>
      <c r="QCE23" s="31"/>
      <c r="QCF23" s="31"/>
      <c r="QCG23" s="31"/>
      <c r="QCH23" s="31"/>
      <c r="QCI23" s="31"/>
      <c r="QCJ23" s="31"/>
      <c r="QCK23" s="31"/>
      <c r="QCL23" s="31"/>
      <c r="QCM23" s="31"/>
      <c r="QCN23" s="31"/>
      <c r="QCO23" s="31"/>
      <c r="QCP23" s="31"/>
      <c r="QCQ23" s="31"/>
      <c r="QCR23" s="31"/>
      <c r="QCS23" s="31"/>
      <c r="QCT23" s="31"/>
      <c r="QCU23" s="31"/>
      <c r="QCV23" s="31"/>
      <c r="QCW23" s="31"/>
      <c r="QCX23" s="31"/>
      <c r="QCY23" s="31"/>
      <c r="QCZ23" s="31"/>
      <c r="QDA23" s="31"/>
      <c r="QDB23" s="31"/>
      <c r="QDC23" s="31"/>
      <c r="QDD23" s="31"/>
      <c r="QDE23" s="31"/>
      <c r="QDF23" s="31"/>
      <c r="QDG23" s="31"/>
      <c r="QDH23" s="31"/>
      <c r="QDI23" s="31"/>
      <c r="QDJ23" s="31"/>
      <c r="QDK23" s="31"/>
      <c r="QDL23" s="31"/>
      <c r="QDM23" s="31"/>
      <c r="QDN23" s="31"/>
      <c r="QDO23" s="31"/>
      <c r="QDP23" s="31"/>
      <c r="QDQ23" s="31"/>
      <c r="QDR23" s="31"/>
      <c r="QDS23" s="31"/>
      <c r="QDT23" s="31"/>
      <c r="QDU23" s="31"/>
      <c r="QDV23" s="31"/>
      <c r="QDW23" s="31"/>
      <c r="QDX23" s="31"/>
      <c r="QDY23" s="31"/>
      <c r="QDZ23" s="31"/>
      <c r="QEA23" s="31"/>
      <c r="QEB23" s="31"/>
      <c r="QEC23" s="31"/>
      <c r="QED23" s="31"/>
      <c r="QEE23" s="31"/>
      <c r="QEF23" s="31"/>
      <c r="QEG23" s="31"/>
      <c r="QEH23" s="31"/>
      <c r="QEI23" s="31"/>
      <c r="QEJ23" s="31"/>
      <c r="QEK23" s="31"/>
      <c r="QEL23" s="31"/>
      <c r="QEM23" s="31"/>
      <c r="QEN23" s="31"/>
      <c r="QEO23" s="31"/>
      <c r="QEP23" s="31"/>
      <c r="QEQ23" s="31"/>
      <c r="QER23" s="31"/>
      <c r="QES23" s="31"/>
      <c r="QET23" s="31"/>
      <c r="QEU23" s="31"/>
      <c r="QEV23" s="31"/>
      <c r="QEW23" s="31"/>
      <c r="QEX23" s="31"/>
      <c r="QEY23" s="31"/>
      <c r="QEZ23" s="31"/>
      <c r="QFA23" s="31"/>
      <c r="QFB23" s="31"/>
      <c r="QFC23" s="31"/>
      <c r="QFD23" s="31"/>
      <c r="QFE23" s="31"/>
      <c r="QFF23" s="31"/>
      <c r="QFG23" s="31"/>
      <c r="QFH23" s="31"/>
      <c r="QFI23" s="31"/>
      <c r="QFJ23" s="31"/>
      <c r="QFK23" s="31"/>
      <c r="QFL23" s="31"/>
      <c r="QFM23" s="31"/>
      <c r="QFN23" s="31"/>
      <c r="QFO23" s="31"/>
      <c r="QFP23" s="31"/>
      <c r="QFQ23" s="31"/>
      <c r="QFR23" s="31"/>
      <c r="QFS23" s="31"/>
      <c r="QFT23" s="31"/>
      <c r="QFU23" s="31"/>
      <c r="QFV23" s="31"/>
      <c r="QFW23" s="31"/>
      <c r="QFX23" s="31"/>
      <c r="QFY23" s="31"/>
      <c r="QFZ23" s="31"/>
      <c r="QGA23" s="31"/>
      <c r="QGB23" s="31"/>
      <c r="QGC23" s="31"/>
      <c r="QGD23" s="31"/>
      <c r="QGE23" s="31"/>
      <c r="QGF23" s="31"/>
      <c r="QGG23" s="31"/>
      <c r="QGH23" s="31"/>
      <c r="QGI23" s="31"/>
      <c r="QGJ23" s="31"/>
      <c r="QGK23" s="31"/>
      <c r="QGL23" s="31"/>
      <c r="QGM23" s="31"/>
      <c r="QGN23" s="31"/>
      <c r="QGO23" s="31"/>
      <c r="QGP23" s="31"/>
      <c r="QGQ23" s="31"/>
      <c r="QGR23" s="31"/>
      <c r="QGS23" s="31"/>
      <c r="QGT23" s="31"/>
      <c r="QGU23" s="31"/>
      <c r="QGV23" s="31"/>
      <c r="QGW23" s="31"/>
      <c r="QGX23" s="31"/>
      <c r="QGY23" s="31"/>
      <c r="QGZ23" s="31"/>
      <c r="QHA23" s="31"/>
      <c r="QHB23" s="31"/>
      <c r="QHC23" s="31"/>
      <c r="QHD23" s="31"/>
      <c r="QHE23" s="31"/>
      <c r="QHF23" s="31"/>
      <c r="QHG23" s="31"/>
      <c r="QHH23" s="31"/>
      <c r="QHI23" s="31"/>
      <c r="QHJ23" s="31"/>
      <c r="QHK23" s="31"/>
      <c r="QHL23" s="31"/>
      <c r="QHM23" s="31"/>
      <c r="QHN23" s="31"/>
      <c r="QHO23" s="31"/>
      <c r="QHP23" s="31"/>
      <c r="QHQ23" s="31"/>
      <c r="QHR23" s="31"/>
      <c r="QHS23" s="31"/>
      <c r="QHT23" s="31"/>
      <c r="QHU23" s="31"/>
      <c r="QHV23" s="31"/>
      <c r="QHW23" s="31"/>
      <c r="QHX23" s="31"/>
      <c r="QHY23" s="31"/>
      <c r="QHZ23" s="31"/>
      <c r="QIA23" s="31"/>
      <c r="QIB23" s="31"/>
      <c r="QIC23" s="31"/>
      <c r="QID23" s="31"/>
      <c r="QIE23" s="31"/>
      <c r="QIF23" s="31"/>
      <c r="QIG23" s="31"/>
      <c r="QIH23" s="31"/>
      <c r="QII23" s="31"/>
      <c r="QIJ23" s="31"/>
      <c r="QIK23" s="31"/>
      <c r="QIL23" s="31"/>
      <c r="QIM23" s="31"/>
      <c r="QIN23" s="31"/>
      <c r="QIO23" s="31"/>
      <c r="QIP23" s="31"/>
      <c r="QIQ23" s="31"/>
      <c r="QIR23" s="31"/>
      <c r="QIS23" s="31"/>
      <c r="QIT23" s="31"/>
      <c r="QIU23" s="31"/>
      <c r="QIV23" s="31"/>
      <c r="QIW23" s="31"/>
      <c r="QIX23" s="31"/>
      <c r="QIY23" s="31"/>
      <c r="QIZ23" s="31"/>
      <c r="QJA23" s="31"/>
      <c r="QJB23" s="31"/>
      <c r="QJC23" s="31"/>
      <c r="QJD23" s="31"/>
      <c r="QJE23" s="31"/>
      <c r="QJF23" s="31"/>
      <c r="QJG23" s="31"/>
      <c r="QJH23" s="31"/>
      <c r="QJI23" s="31"/>
      <c r="QJJ23" s="31"/>
      <c r="QJK23" s="31"/>
      <c r="QJL23" s="31"/>
      <c r="QJM23" s="31"/>
      <c r="QJN23" s="31"/>
      <c r="QJO23" s="31"/>
      <c r="QJP23" s="31"/>
      <c r="QJQ23" s="31"/>
      <c r="QJR23" s="31"/>
      <c r="QJS23" s="31"/>
      <c r="QJT23" s="31"/>
      <c r="QJU23" s="31"/>
      <c r="QJV23" s="31"/>
      <c r="QJW23" s="31"/>
      <c r="QJX23" s="31"/>
      <c r="QJY23" s="31"/>
      <c r="QJZ23" s="31"/>
      <c r="QKA23" s="31"/>
      <c r="QKB23" s="31"/>
      <c r="QKC23" s="31"/>
      <c r="QKD23" s="31"/>
      <c r="QKE23" s="31"/>
      <c r="QKF23" s="31"/>
      <c r="QKG23" s="31"/>
      <c r="QKH23" s="31"/>
      <c r="QKI23" s="31"/>
      <c r="QKJ23" s="31"/>
      <c r="QKK23" s="31"/>
      <c r="QKL23" s="31"/>
      <c r="QKM23" s="31"/>
      <c r="QKN23" s="31"/>
      <c r="QKO23" s="31"/>
      <c r="QKP23" s="31"/>
      <c r="QKQ23" s="31"/>
      <c r="QKR23" s="31"/>
      <c r="QKS23" s="31"/>
      <c r="QKT23" s="31"/>
      <c r="QKU23" s="31"/>
      <c r="QKV23" s="31"/>
      <c r="QKW23" s="31"/>
      <c r="QKX23" s="31"/>
      <c r="QKY23" s="31"/>
      <c r="QKZ23" s="31"/>
      <c r="QLA23" s="31"/>
      <c r="QLB23" s="31"/>
      <c r="QLC23" s="31"/>
      <c r="QLD23" s="31"/>
      <c r="QLE23" s="31"/>
      <c r="QLF23" s="31"/>
      <c r="QLG23" s="31"/>
      <c r="QLH23" s="31"/>
      <c r="QLI23" s="31"/>
      <c r="QLJ23" s="31"/>
      <c r="QLK23" s="31"/>
      <c r="QLL23" s="31"/>
      <c r="QLM23" s="31"/>
      <c r="QLN23" s="31"/>
      <c r="QLO23" s="31"/>
      <c r="QLP23" s="31"/>
      <c r="QLQ23" s="31"/>
      <c r="QLR23" s="31"/>
      <c r="QLS23" s="31"/>
      <c r="QLT23" s="31"/>
      <c r="QLU23" s="31"/>
      <c r="QLV23" s="31"/>
      <c r="QLW23" s="31"/>
      <c r="QLX23" s="31"/>
      <c r="QLY23" s="31"/>
      <c r="QLZ23" s="31"/>
      <c r="QMA23" s="31"/>
      <c r="QMB23" s="31"/>
      <c r="QMC23" s="31"/>
      <c r="QMD23" s="31"/>
      <c r="QME23" s="31"/>
      <c r="QMF23" s="31"/>
      <c r="QMG23" s="31"/>
      <c r="QMH23" s="31"/>
      <c r="QMI23" s="31"/>
      <c r="QMJ23" s="31"/>
      <c r="QMK23" s="31"/>
      <c r="QML23" s="31"/>
      <c r="QMM23" s="31"/>
      <c r="QMN23" s="31"/>
      <c r="QMO23" s="31"/>
      <c r="QMP23" s="31"/>
      <c r="QMQ23" s="31"/>
      <c r="QMR23" s="31"/>
      <c r="QMS23" s="31"/>
      <c r="QMT23" s="31"/>
      <c r="QMU23" s="31"/>
      <c r="QMV23" s="31"/>
      <c r="QMW23" s="31"/>
      <c r="QMX23" s="31"/>
      <c r="QMY23" s="31"/>
      <c r="QMZ23" s="31"/>
      <c r="QNA23" s="31"/>
      <c r="QNB23" s="31"/>
      <c r="QNC23" s="31"/>
      <c r="QND23" s="31"/>
      <c r="QNE23" s="31"/>
      <c r="QNF23" s="31"/>
      <c r="QNG23" s="31"/>
      <c r="QNH23" s="31"/>
      <c r="QNI23" s="31"/>
      <c r="QNJ23" s="31"/>
      <c r="QNK23" s="31"/>
      <c r="QNL23" s="31"/>
      <c r="QNM23" s="31"/>
      <c r="QNN23" s="31"/>
      <c r="QNO23" s="31"/>
      <c r="QNP23" s="31"/>
      <c r="QNQ23" s="31"/>
      <c r="QNR23" s="31"/>
      <c r="QNS23" s="31"/>
      <c r="QNT23" s="31"/>
      <c r="QNU23" s="31"/>
      <c r="QNV23" s="31"/>
      <c r="QNW23" s="31"/>
      <c r="QNX23" s="31"/>
      <c r="QNY23" s="31"/>
      <c r="QNZ23" s="31"/>
      <c r="QOA23" s="31"/>
      <c r="QOB23" s="31"/>
      <c r="QOC23" s="31"/>
      <c r="QOD23" s="31"/>
      <c r="QOE23" s="31"/>
      <c r="QOF23" s="31"/>
      <c r="QOG23" s="31"/>
      <c r="QOH23" s="31"/>
      <c r="QOI23" s="31"/>
      <c r="QOJ23" s="31"/>
      <c r="QOK23" s="31"/>
      <c r="QOL23" s="31"/>
      <c r="QOM23" s="31"/>
      <c r="QON23" s="31"/>
      <c r="QOO23" s="31"/>
      <c r="QOP23" s="31"/>
      <c r="QOQ23" s="31"/>
      <c r="QOR23" s="31"/>
      <c r="QOS23" s="31"/>
      <c r="QOT23" s="31"/>
      <c r="QOU23" s="31"/>
      <c r="QOV23" s="31"/>
      <c r="QOW23" s="31"/>
      <c r="QOX23" s="31"/>
      <c r="QOY23" s="31"/>
      <c r="QOZ23" s="31"/>
      <c r="QPA23" s="31"/>
      <c r="QPB23" s="31"/>
      <c r="QPC23" s="31"/>
      <c r="QPD23" s="31"/>
      <c r="QPE23" s="31"/>
      <c r="QPF23" s="31"/>
      <c r="QPG23" s="31"/>
      <c r="QPH23" s="31"/>
      <c r="QPI23" s="31"/>
      <c r="QPJ23" s="31"/>
      <c r="QPK23" s="31"/>
      <c r="QPL23" s="31"/>
      <c r="QPM23" s="31"/>
      <c r="QPN23" s="31"/>
      <c r="QPO23" s="31"/>
      <c r="QPP23" s="31"/>
      <c r="QPQ23" s="31"/>
      <c r="QPR23" s="31"/>
      <c r="QPS23" s="31"/>
      <c r="QPT23" s="31"/>
      <c r="QPU23" s="31"/>
      <c r="QPV23" s="31"/>
      <c r="QPW23" s="31"/>
      <c r="QPX23" s="31"/>
      <c r="QPY23" s="31"/>
      <c r="QPZ23" s="31"/>
      <c r="QQA23" s="31"/>
      <c r="QQB23" s="31"/>
      <c r="QQC23" s="31"/>
      <c r="QQD23" s="31"/>
      <c r="QQE23" s="31"/>
      <c r="QQF23" s="31"/>
      <c r="QQG23" s="31"/>
      <c r="QQH23" s="31"/>
      <c r="QQI23" s="31"/>
      <c r="QQJ23" s="31"/>
      <c r="QQK23" s="31"/>
      <c r="QQL23" s="31"/>
      <c r="QQM23" s="31"/>
      <c r="QQN23" s="31"/>
      <c r="QQO23" s="31"/>
      <c r="QQP23" s="31"/>
      <c r="QQQ23" s="31"/>
      <c r="QQR23" s="31"/>
      <c r="QQS23" s="31"/>
      <c r="QQT23" s="31"/>
      <c r="QQU23" s="31"/>
      <c r="QQV23" s="31"/>
      <c r="QQW23" s="31"/>
      <c r="QQX23" s="31"/>
      <c r="QQY23" s="31"/>
      <c r="QQZ23" s="31"/>
      <c r="QRA23" s="31"/>
      <c r="QRB23" s="31"/>
      <c r="QRC23" s="31"/>
      <c r="QRD23" s="31"/>
      <c r="QRE23" s="31"/>
      <c r="QRF23" s="31"/>
      <c r="QRG23" s="31"/>
      <c r="QRH23" s="31"/>
      <c r="QRI23" s="31"/>
      <c r="QRJ23" s="31"/>
      <c r="QRK23" s="31"/>
      <c r="QRL23" s="31"/>
      <c r="QRM23" s="31"/>
      <c r="QRN23" s="31"/>
      <c r="QRO23" s="31"/>
      <c r="QRP23" s="31"/>
      <c r="QRQ23" s="31"/>
      <c r="QRR23" s="31"/>
      <c r="QRS23" s="31"/>
      <c r="QRT23" s="31"/>
      <c r="QRU23" s="31"/>
      <c r="QRV23" s="31"/>
      <c r="QRW23" s="31"/>
      <c r="QRX23" s="31"/>
      <c r="QRY23" s="31"/>
      <c r="QRZ23" s="31"/>
      <c r="QSA23" s="31"/>
      <c r="QSB23" s="31"/>
      <c r="QSC23" s="31"/>
      <c r="QSD23" s="31"/>
      <c r="QSE23" s="31"/>
      <c r="QSF23" s="31"/>
      <c r="QSG23" s="31"/>
      <c r="QSH23" s="31"/>
      <c r="QSI23" s="31"/>
      <c r="QSJ23" s="31"/>
      <c r="QSK23" s="31"/>
      <c r="QSL23" s="31"/>
      <c r="QSM23" s="31"/>
      <c r="QSN23" s="31"/>
      <c r="QSO23" s="31"/>
      <c r="QSP23" s="31"/>
      <c r="QSQ23" s="31"/>
      <c r="QSR23" s="31"/>
      <c r="QSS23" s="31"/>
      <c r="QST23" s="31"/>
      <c r="QSU23" s="31"/>
      <c r="QSV23" s="31"/>
      <c r="QSW23" s="31"/>
      <c r="QSX23" s="31"/>
      <c r="QSY23" s="31"/>
      <c r="QSZ23" s="31"/>
      <c r="QTA23" s="31"/>
      <c r="QTB23" s="31"/>
      <c r="QTC23" s="31"/>
      <c r="QTD23" s="31"/>
      <c r="QTE23" s="31"/>
      <c r="QTF23" s="31"/>
      <c r="QTG23" s="31"/>
      <c r="QTH23" s="31"/>
      <c r="QTI23" s="31"/>
      <c r="QTJ23" s="31"/>
      <c r="QTK23" s="31"/>
      <c r="QTL23" s="31"/>
      <c r="QTM23" s="31"/>
      <c r="QTN23" s="31"/>
      <c r="QTO23" s="31"/>
      <c r="QTP23" s="31"/>
      <c r="QTQ23" s="31"/>
      <c r="QTR23" s="31"/>
      <c r="QTS23" s="31"/>
      <c r="QTT23" s="31"/>
      <c r="QTU23" s="31"/>
      <c r="QTV23" s="31"/>
      <c r="QTW23" s="31"/>
      <c r="QTX23" s="31"/>
      <c r="QTY23" s="31"/>
      <c r="QTZ23" s="31"/>
      <c r="QUA23" s="31"/>
      <c r="QUB23" s="31"/>
      <c r="QUC23" s="31"/>
      <c r="QUD23" s="31"/>
      <c r="QUE23" s="31"/>
      <c r="QUF23" s="31"/>
      <c r="QUG23" s="31"/>
      <c r="QUH23" s="31"/>
      <c r="QUI23" s="31"/>
      <c r="QUJ23" s="31"/>
      <c r="QUK23" s="31"/>
      <c r="QUL23" s="31"/>
      <c r="QUM23" s="31"/>
      <c r="QUN23" s="31"/>
      <c r="QUO23" s="31"/>
      <c r="QUP23" s="31"/>
      <c r="QUQ23" s="31"/>
      <c r="QUR23" s="31"/>
      <c r="QUS23" s="31"/>
      <c r="QUT23" s="31"/>
      <c r="QUU23" s="31"/>
      <c r="QUV23" s="31"/>
      <c r="QUW23" s="31"/>
      <c r="QUX23" s="31"/>
      <c r="QUY23" s="31"/>
      <c r="QUZ23" s="31"/>
      <c r="QVA23" s="31"/>
      <c r="QVB23" s="31"/>
      <c r="QVC23" s="31"/>
      <c r="QVD23" s="31"/>
      <c r="QVE23" s="31"/>
      <c r="QVF23" s="31"/>
      <c r="QVG23" s="31"/>
      <c r="QVH23" s="31"/>
      <c r="QVI23" s="31"/>
      <c r="QVJ23" s="31"/>
      <c r="QVK23" s="31"/>
      <c r="QVL23" s="31"/>
      <c r="QVM23" s="31"/>
      <c r="QVN23" s="31"/>
      <c r="QVO23" s="31"/>
      <c r="QVP23" s="31"/>
      <c r="QVQ23" s="31"/>
      <c r="QVR23" s="31"/>
      <c r="QVS23" s="31"/>
      <c r="QVT23" s="31"/>
      <c r="QVU23" s="31"/>
      <c r="QVV23" s="31"/>
      <c r="QVW23" s="31"/>
      <c r="QVX23" s="31"/>
      <c r="QVY23" s="31"/>
      <c r="QVZ23" s="31"/>
      <c r="QWA23" s="31"/>
      <c r="QWB23" s="31"/>
      <c r="QWC23" s="31"/>
      <c r="QWD23" s="31"/>
      <c r="QWE23" s="31"/>
      <c r="QWF23" s="31"/>
      <c r="QWG23" s="31"/>
      <c r="QWH23" s="31"/>
      <c r="QWI23" s="31"/>
      <c r="QWJ23" s="31"/>
      <c r="QWK23" s="31"/>
      <c r="QWL23" s="31"/>
      <c r="QWM23" s="31"/>
      <c r="QWN23" s="31"/>
      <c r="QWO23" s="31"/>
      <c r="QWP23" s="31"/>
      <c r="QWQ23" s="31"/>
      <c r="QWR23" s="31"/>
      <c r="QWS23" s="31"/>
      <c r="QWT23" s="31"/>
      <c r="QWU23" s="31"/>
      <c r="QWV23" s="31"/>
      <c r="QWW23" s="31"/>
      <c r="QWX23" s="31"/>
      <c r="QWY23" s="31"/>
      <c r="QWZ23" s="31"/>
      <c r="QXA23" s="31"/>
      <c r="QXB23" s="31"/>
      <c r="QXC23" s="31"/>
      <c r="QXD23" s="31"/>
      <c r="QXE23" s="31"/>
      <c r="QXF23" s="31"/>
      <c r="QXG23" s="31"/>
      <c r="QXH23" s="31"/>
      <c r="QXI23" s="31"/>
      <c r="QXJ23" s="31"/>
      <c r="QXK23" s="31"/>
      <c r="QXL23" s="31"/>
      <c r="QXM23" s="31"/>
      <c r="QXN23" s="31"/>
      <c r="QXO23" s="31"/>
      <c r="QXP23" s="31"/>
      <c r="QXQ23" s="31"/>
      <c r="QXR23" s="31"/>
      <c r="QXS23" s="31"/>
      <c r="QXT23" s="31"/>
      <c r="QXU23" s="31"/>
      <c r="QXV23" s="31"/>
      <c r="QXW23" s="31"/>
      <c r="QXX23" s="31"/>
      <c r="QXY23" s="31"/>
      <c r="QXZ23" s="31"/>
      <c r="QYA23" s="31"/>
      <c r="QYB23" s="31"/>
      <c r="QYC23" s="31"/>
      <c r="QYD23" s="31"/>
      <c r="QYE23" s="31"/>
      <c r="QYF23" s="31"/>
      <c r="QYG23" s="31"/>
      <c r="QYH23" s="31"/>
      <c r="QYI23" s="31"/>
      <c r="QYJ23" s="31"/>
      <c r="QYK23" s="31"/>
      <c r="QYL23" s="31"/>
      <c r="QYM23" s="31"/>
      <c r="QYN23" s="31"/>
      <c r="QYO23" s="31"/>
      <c r="QYP23" s="31"/>
      <c r="QYQ23" s="31"/>
      <c r="QYR23" s="31"/>
      <c r="QYS23" s="31"/>
      <c r="QYT23" s="31"/>
      <c r="QYU23" s="31"/>
      <c r="QYV23" s="31"/>
      <c r="QYW23" s="31"/>
      <c r="QYX23" s="31"/>
      <c r="QYY23" s="31"/>
      <c r="QYZ23" s="31"/>
      <c r="QZA23" s="31"/>
      <c r="QZB23" s="31"/>
      <c r="QZC23" s="31"/>
      <c r="QZD23" s="31"/>
      <c r="QZE23" s="31"/>
      <c r="QZF23" s="31"/>
      <c r="QZG23" s="31"/>
      <c r="QZH23" s="31"/>
      <c r="QZI23" s="31"/>
      <c r="QZJ23" s="31"/>
      <c r="QZK23" s="31"/>
      <c r="QZL23" s="31"/>
      <c r="QZM23" s="31"/>
      <c r="QZN23" s="31"/>
      <c r="QZO23" s="31"/>
      <c r="QZP23" s="31"/>
      <c r="QZQ23" s="31"/>
      <c r="QZR23" s="31"/>
      <c r="QZS23" s="31"/>
      <c r="QZT23" s="31"/>
      <c r="QZU23" s="31"/>
      <c r="QZV23" s="31"/>
      <c r="QZW23" s="31"/>
      <c r="QZX23" s="31"/>
      <c r="QZY23" s="31"/>
      <c r="QZZ23" s="31"/>
      <c r="RAA23" s="31"/>
      <c r="RAB23" s="31"/>
      <c r="RAC23" s="31"/>
      <c r="RAD23" s="31"/>
      <c r="RAE23" s="31"/>
      <c r="RAF23" s="31"/>
      <c r="RAG23" s="31"/>
      <c r="RAH23" s="31"/>
      <c r="RAI23" s="31"/>
      <c r="RAJ23" s="31"/>
      <c r="RAK23" s="31"/>
      <c r="RAL23" s="31"/>
      <c r="RAM23" s="31"/>
      <c r="RAN23" s="31"/>
      <c r="RAO23" s="31"/>
      <c r="RAP23" s="31"/>
      <c r="RAQ23" s="31"/>
      <c r="RAR23" s="31"/>
      <c r="RAS23" s="31"/>
      <c r="RAT23" s="31"/>
      <c r="RAU23" s="31"/>
      <c r="RAV23" s="31"/>
      <c r="RAW23" s="31"/>
      <c r="RAX23" s="31"/>
      <c r="RAY23" s="31"/>
      <c r="RAZ23" s="31"/>
      <c r="RBA23" s="31"/>
      <c r="RBB23" s="31"/>
      <c r="RBC23" s="31"/>
      <c r="RBD23" s="31"/>
      <c r="RBE23" s="31"/>
      <c r="RBF23" s="31"/>
      <c r="RBG23" s="31"/>
      <c r="RBH23" s="31"/>
      <c r="RBI23" s="31"/>
      <c r="RBJ23" s="31"/>
      <c r="RBK23" s="31"/>
      <c r="RBL23" s="31"/>
      <c r="RBM23" s="31"/>
      <c r="RBN23" s="31"/>
      <c r="RBO23" s="31"/>
      <c r="RBP23" s="31"/>
      <c r="RBQ23" s="31"/>
      <c r="RBR23" s="31"/>
      <c r="RBS23" s="31"/>
      <c r="RBT23" s="31"/>
      <c r="RBU23" s="31"/>
      <c r="RBV23" s="31"/>
      <c r="RBW23" s="31"/>
      <c r="RBX23" s="31"/>
      <c r="RBY23" s="31"/>
      <c r="RBZ23" s="31"/>
      <c r="RCA23" s="31"/>
      <c r="RCB23" s="31"/>
      <c r="RCC23" s="31"/>
      <c r="RCD23" s="31"/>
      <c r="RCE23" s="31"/>
      <c r="RCF23" s="31"/>
      <c r="RCG23" s="31"/>
      <c r="RCH23" s="31"/>
      <c r="RCI23" s="31"/>
      <c r="RCJ23" s="31"/>
      <c r="RCK23" s="31"/>
      <c r="RCL23" s="31"/>
      <c r="RCM23" s="31"/>
      <c r="RCN23" s="31"/>
      <c r="RCO23" s="31"/>
      <c r="RCP23" s="31"/>
      <c r="RCQ23" s="31"/>
      <c r="RCR23" s="31"/>
      <c r="RCS23" s="31"/>
      <c r="RCT23" s="31"/>
      <c r="RCU23" s="31"/>
      <c r="RCV23" s="31"/>
      <c r="RCW23" s="31"/>
      <c r="RCX23" s="31"/>
      <c r="RCY23" s="31"/>
      <c r="RCZ23" s="31"/>
      <c r="RDA23" s="31"/>
      <c r="RDB23" s="31"/>
      <c r="RDC23" s="31"/>
      <c r="RDD23" s="31"/>
      <c r="RDE23" s="31"/>
      <c r="RDF23" s="31"/>
      <c r="RDG23" s="31"/>
      <c r="RDH23" s="31"/>
      <c r="RDI23" s="31"/>
      <c r="RDJ23" s="31"/>
      <c r="RDK23" s="31"/>
      <c r="RDL23" s="31"/>
      <c r="RDM23" s="31"/>
      <c r="RDN23" s="31"/>
      <c r="RDO23" s="31"/>
      <c r="RDP23" s="31"/>
      <c r="RDQ23" s="31"/>
      <c r="RDR23" s="31"/>
      <c r="RDS23" s="31"/>
      <c r="RDT23" s="31"/>
      <c r="RDU23" s="31"/>
      <c r="RDV23" s="31"/>
      <c r="RDW23" s="31"/>
      <c r="RDX23" s="31"/>
      <c r="RDY23" s="31"/>
      <c r="RDZ23" s="31"/>
      <c r="REA23" s="31"/>
      <c r="REB23" s="31"/>
      <c r="REC23" s="31"/>
      <c r="RED23" s="31"/>
      <c r="REE23" s="31"/>
      <c r="REF23" s="31"/>
      <c r="REG23" s="31"/>
      <c r="REH23" s="31"/>
      <c r="REI23" s="31"/>
      <c r="REJ23" s="31"/>
      <c r="REK23" s="31"/>
      <c r="REL23" s="31"/>
      <c r="REM23" s="31"/>
      <c r="REN23" s="31"/>
      <c r="REO23" s="31"/>
      <c r="REP23" s="31"/>
      <c r="REQ23" s="31"/>
      <c r="RER23" s="31"/>
      <c r="RES23" s="31"/>
      <c r="RET23" s="31"/>
      <c r="REU23" s="31"/>
      <c r="REV23" s="31"/>
      <c r="REW23" s="31"/>
      <c r="REX23" s="31"/>
      <c r="REY23" s="31"/>
      <c r="REZ23" s="31"/>
      <c r="RFA23" s="31"/>
      <c r="RFB23" s="31"/>
      <c r="RFC23" s="31"/>
      <c r="RFD23" s="31"/>
      <c r="RFE23" s="31"/>
      <c r="RFF23" s="31"/>
      <c r="RFG23" s="31"/>
      <c r="RFH23" s="31"/>
      <c r="RFI23" s="31"/>
      <c r="RFJ23" s="31"/>
      <c r="RFK23" s="31"/>
      <c r="RFL23" s="31"/>
      <c r="RFM23" s="31"/>
      <c r="RFN23" s="31"/>
      <c r="RFO23" s="31"/>
      <c r="RFP23" s="31"/>
      <c r="RFQ23" s="31"/>
      <c r="RFR23" s="31"/>
      <c r="RFS23" s="31"/>
      <c r="RFT23" s="31"/>
      <c r="RFU23" s="31"/>
      <c r="RFV23" s="31"/>
      <c r="RFW23" s="31"/>
      <c r="RFX23" s="31"/>
      <c r="RFY23" s="31"/>
      <c r="RFZ23" s="31"/>
      <c r="RGA23" s="31"/>
      <c r="RGB23" s="31"/>
      <c r="RGC23" s="31"/>
      <c r="RGD23" s="31"/>
      <c r="RGE23" s="31"/>
      <c r="RGF23" s="31"/>
      <c r="RGG23" s="31"/>
      <c r="RGH23" s="31"/>
      <c r="RGI23" s="31"/>
      <c r="RGJ23" s="31"/>
      <c r="RGK23" s="31"/>
      <c r="RGL23" s="31"/>
      <c r="RGM23" s="31"/>
      <c r="RGN23" s="31"/>
      <c r="RGO23" s="31"/>
      <c r="RGP23" s="31"/>
      <c r="RGQ23" s="31"/>
      <c r="RGR23" s="31"/>
      <c r="RGS23" s="31"/>
      <c r="RGT23" s="31"/>
      <c r="RGU23" s="31"/>
      <c r="RGV23" s="31"/>
      <c r="RGW23" s="31"/>
      <c r="RGX23" s="31"/>
      <c r="RGY23" s="31"/>
      <c r="RGZ23" s="31"/>
      <c r="RHA23" s="31"/>
      <c r="RHB23" s="31"/>
      <c r="RHC23" s="31"/>
      <c r="RHD23" s="31"/>
      <c r="RHE23" s="31"/>
      <c r="RHF23" s="31"/>
      <c r="RHG23" s="31"/>
      <c r="RHH23" s="31"/>
      <c r="RHI23" s="31"/>
      <c r="RHJ23" s="31"/>
      <c r="RHK23" s="31"/>
      <c r="RHL23" s="31"/>
      <c r="RHM23" s="31"/>
      <c r="RHN23" s="31"/>
      <c r="RHO23" s="31"/>
      <c r="RHP23" s="31"/>
      <c r="RHQ23" s="31"/>
      <c r="RHR23" s="31"/>
      <c r="RHS23" s="31"/>
      <c r="RHT23" s="31"/>
      <c r="RHU23" s="31"/>
      <c r="RHV23" s="31"/>
      <c r="RHW23" s="31"/>
      <c r="RHX23" s="31"/>
      <c r="RHY23" s="31"/>
      <c r="RHZ23" s="31"/>
      <c r="RIA23" s="31"/>
      <c r="RIB23" s="31"/>
      <c r="RIC23" s="31"/>
      <c r="RID23" s="31"/>
      <c r="RIE23" s="31"/>
      <c r="RIF23" s="31"/>
      <c r="RIG23" s="31"/>
      <c r="RIH23" s="31"/>
      <c r="RII23" s="31"/>
      <c r="RIJ23" s="31"/>
      <c r="RIK23" s="31"/>
      <c r="RIL23" s="31"/>
      <c r="RIM23" s="31"/>
      <c r="RIN23" s="31"/>
      <c r="RIO23" s="31"/>
      <c r="RIP23" s="31"/>
      <c r="RIQ23" s="31"/>
      <c r="RIR23" s="31"/>
      <c r="RIS23" s="31"/>
      <c r="RIT23" s="31"/>
      <c r="RIU23" s="31"/>
      <c r="RIV23" s="31"/>
      <c r="RIW23" s="31"/>
      <c r="RIX23" s="31"/>
      <c r="RIY23" s="31"/>
      <c r="RIZ23" s="31"/>
      <c r="RJA23" s="31"/>
      <c r="RJB23" s="31"/>
      <c r="RJC23" s="31"/>
      <c r="RJD23" s="31"/>
      <c r="RJE23" s="31"/>
      <c r="RJF23" s="31"/>
      <c r="RJG23" s="31"/>
      <c r="RJH23" s="31"/>
      <c r="RJI23" s="31"/>
      <c r="RJJ23" s="31"/>
      <c r="RJK23" s="31"/>
      <c r="RJL23" s="31"/>
      <c r="RJM23" s="31"/>
      <c r="RJN23" s="31"/>
      <c r="RJO23" s="31"/>
      <c r="RJP23" s="31"/>
      <c r="RJQ23" s="31"/>
      <c r="RJR23" s="31"/>
      <c r="RJS23" s="31"/>
      <c r="RJT23" s="31"/>
      <c r="RJU23" s="31"/>
      <c r="RJV23" s="31"/>
      <c r="RJW23" s="31"/>
      <c r="RJX23" s="31"/>
      <c r="RJY23" s="31"/>
      <c r="RJZ23" s="31"/>
      <c r="RKA23" s="31"/>
      <c r="RKB23" s="31"/>
      <c r="RKC23" s="31"/>
      <c r="RKD23" s="31"/>
      <c r="RKE23" s="31"/>
      <c r="RKF23" s="31"/>
      <c r="RKG23" s="31"/>
      <c r="RKH23" s="31"/>
      <c r="RKI23" s="31"/>
      <c r="RKJ23" s="31"/>
      <c r="RKK23" s="31"/>
      <c r="RKL23" s="31"/>
      <c r="RKM23" s="31"/>
      <c r="RKN23" s="31"/>
      <c r="RKO23" s="31"/>
      <c r="RKP23" s="31"/>
      <c r="RKQ23" s="31"/>
      <c r="RKR23" s="31"/>
      <c r="RKS23" s="31"/>
      <c r="RKT23" s="31"/>
      <c r="RKU23" s="31"/>
      <c r="RKV23" s="31"/>
      <c r="RKW23" s="31"/>
      <c r="RKX23" s="31"/>
      <c r="RKY23" s="31"/>
      <c r="RKZ23" s="31"/>
      <c r="RLA23" s="31"/>
      <c r="RLB23" s="31"/>
      <c r="RLC23" s="31"/>
      <c r="RLD23" s="31"/>
      <c r="RLE23" s="31"/>
      <c r="RLF23" s="31"/>
      <c r="RLG23" s="31"/>
      <c r="RLH23" s="31"/>
      <c r="RLI23" s="31"/>
      <c r="RLJ23" s="31"/>
      <c r="RLK23" s="31"/>
      <c r="RLL23" s="31"/>
      <c r="RLM23" s="31"/>
      <c r="RLN23" s="31"/>
      <c r="RLO23" s="31"/>
      <c r="RLP23" s="31"/>
      <c r="RLQ23" s="31"/>
      <c r="RLR23" s="31"/>
      <c r="RLS23" s="31"/>
      <c r="RLT23" s="31"/>
      <c r="RLU23" s="31"/>
      <c r="RLV23" s="31"/>
      <c r="RLW23" s="31"/>
      <c r="RLX23" s="31"/>
      <c r="RLY23" s="31"/>
      <c r="RLZ23" s="31"/>
      <c r="RMA23" s="31"/>
      <c r="RMB23" s="31"/>
      <c r="RMC23" s="31"/>
      <c r="RMD23" s="31"/>
      <c r="RME23" s="31"/>
      <c r="RMF23" s="31"/>
      <c r="RMG23" s="31"/>
      <c r="RMH23" s="31"/>
      <c r="RMI23" s="31"/>
      <c r="RMJ23" s="31"/>
      <c r="RMK23" s="31"/>
      <c r="RML23" s="31"/>
      <c r="RMM23" s="31"/>
      <c r="RMN23" s="31"/>
      <c r="RMO23" s="31"/>
      <c r="RMP23" s="31"/>
      <c r="RMQ23" s="31"/>
      <c r="RMR23" s="31"/>
      <c r="RMS23" s="31"/>
      <c r="RMT23" s="31"/>
      <c r="RMU23" s="31"/>
      <c r="RMV23" s="31"/>
      <c r="RMW23" s="31"/>
      <c r="RMX23" s="31"/>
      <c r="RMY23" s="31"/>
      <c r="RMZ23" s="31"/>
      <c r="RNA23" s="31"/>
      <c r="RNB23" s="31"/>
      <c r="RNC23" s="31"/>
      <c r="RND23" s="31"/>
      <c r="RNE23" s="31"/>
      <c r="RNF23" s="31"/>
      <c r="RNG23" s="31"/>
      <c r="RNH23" s="31"/>
      <c r="RNI23" s="31"/>
      <c r="RNJ23" s="31"/>
      <c r="RNK23" s="31"/>
      <c r="RNL23" s="31"/>
      <c r="RNM23" s="31"/>
      <c r="RNN23" s="31"/>
      <c r="RNO23" s="31"/>
      <c r="RNP23" s="31"/>
      <c r="RNQ23" s="31"/>
      <c r="RNR23" s="31"/>
      <c r="RNS23" s="31"/>
      <c r="RNT23" s="31"/>
      <c r="RNU23" s="31"/>
      <c r="RNV23" s="31"/>
      <c r="RNW23" s="31"/>
      <c r="RNX23" s="31"/>
      <c r="RNY23" s="31"/>
      <c r="RNZ23" s="31"/>
      <c r="ROA23" s="31"/>
      <c r="ROB23" s="31"/>
      <c r="ROC23" s="31"/>
      <c r="ROD23" s="31"/>
      <c r="ROE23" s="31"/>
      <c r="ROF23" s="31"/>
      <c r="ROG23" s="31"/>
      <c r="ROH23" s="31"/>
      <c r="ROI23" s="31"/>
      <c r="ROJ23" s="31"/>
      <c r="ROK23" s="31"/>
      <c r="ROL23" s="31"/>
      <c r="ROM23" s="31"/>
      <c r="RON23" s="31"/>
      <c r="ROO23" s="31"/>
      <c r="ROP23" s="31"/>
      <c r="ROQ23" s="31"/>
      <c r="ROR23" s="31"/>
      <c r="ROS23" s="31"/>
      <c r="ROT23" s="31"/>
      <c r="ROU23" s="31"/>
      <c r="ROV23" s="31"/>
      <c r="ROW23" s="31"/>
      <c r="ROX23" s="31"/>
      <c r="ROY23" s="31"/>
      <c r="ROZ23" s="31"/>
      <c r="RPA23" s="31"/>
      <c r="RPB23" s="31"/>
      <c r="RPC23" s="31"/>
      <c r="RPD23" s="31"/>
      <c r="RPE23" s="31"/>
      <c r="RPF23" s="31"/>
      <c r="RPG23" s="31"/>
      <c r="RPH23" s="31"/>
      <c r="RPI23" s="31"/>
      <c r="RPJ23" s="31"/>
      <c r="RPK23" s="31"/>
      <c r="RPL23" s="31"/>
      <c r="RPM23" s="31"/>
      <c r="RPN23" s="31"/>
      <c r="RPO23" s="31"/>
      <c r="RPP23" s="31"/>
      <c r="RPQ23" s="31"/>
      <c r="RPR23" s="31"/>
      <c r="RPS23" s="31"/>
      <c r="RPT23" s="31"/>
      <c r="RPU23" s="31"/>
      <c r="RPV23" s="31"/>
      <c r="RPW23" s="31"/>
      <c r="RPX23" s="31"/>
      <c r="RPY23" s="31"/>
      <c r="RPZ23" s="31"/>
      <c r="RQA23" s="31"/>
      <c r="RQB23" s="31"/>
      <c r="RQC23" s="31"/>
      <c r="RQD23" s="31"/>
      <c r="RQE23" s="31"/>
      <c r="RQF23" s="31"/>
      <c r="RQG23" s="31"/>
      <c r="RQH23" s="31"/>
      <c r="RQI23" s="31"/>
      <c r="RQJ23" s="31"/>
      <c r="RQK23" s="31"/>
      <c r="RQL23" s="31"/>
      <c r="RQM23" s="31"/>
      <c r="RQN23" s="31"/>
      <c r="RQO23" s="31"/>
      <c r="RQP23" s="31"/>
      <c r="RQQ23" s="31"/>
      <c r="RQR23" s="31"/>
      <c r="RQS23" s="31"/>
      <c r="RQT23" s="31"/>
      <c r="RQU23" s="31"/>
      <c r="RQV23" s="31"/>
      <c r="RQW23" s="31"/>
      <c r="RQX23" s="31"/>
      <c r="RQY23" s="31"/>
      <c r="RQZ23" s="31"/>
      <c r="RRA23" s="31"/>
      <c r="RRB23" s="31"/>
      <c r="RRC23" s="31"/>
      <c r="RRD23" s="31"/>
      <c r="RRE23" s="31"/>
      <c r="RRF23" s="31"/>
      <c r="RRG23" s="31"/>
      <c r="RRH23" s="31"/>
      <c r="RRI23" s="31"/>
      <c r="RRJ23" s="31"/>
      <c r="RRK23" s="31"/>
      <c r="RRL23" s="31"/>
      <c r="RRM23" s="31"/>
      <c r="RRN23" s="31"/>
      <c r="RRO23" s="31"/>
      <c r="RRP23" s="31"/>
      <c r="RRQ23" s="31"/>
      <c r="RRR23" s="31"/>
      <c r="RRS23" s="31"/>
      <c r="RRT23" s="31"/>
      <c r="RRU23" s="31"/>
      <c r="RRV23" s="31"/>
      <c r="RRW23" s="31"/>
      <c r="RRX23" s="31"/>
      <c r="RRY23" s="31"/>
      <c r="RRZ23" s="31"/>
      <c r="RSA23" s="31"/>
      <c r="RSB23" s="31"/>
      <c r="RSC23" s="31"/>
      <c r="RSD23" s="31"/>
      <c r="RSE23" s="31"/>
      <c r="RSF23" s="31"/>
      <c r="RSG23" s="31"/>
      <c r="RSH23" s="31"/>
      <c r="RSI23" s="31"/>
      <c r="RSJ23" s="31"/>
      <c r="RSK23" s="31"/>
      <c r="RSL23" s="31"/>
      <c r="RSM23" s="31"/>
      <c r="RSN23" s="31"/>
      <c r="RSO23" s="31"/>
      <c r="RSP23" s="31"/>
      <c r="RSQ23" s="31"/>
      <c r="RSR23" s="31"/>
      <c r="RSS23" s="31"/>
      <c r="RST23" s="31"/>
      <c r="RSU23" s="31"/>
      <c r="RSV23" s="31"/>
      <c r="RSW23" s="31"/>
      <c r="RSX23" s="31"/>
      <c r="RSY23" s="31"/>
      <c r="RSZ23" s="31"/>
      <c r="RTA23" s="31"/>
      <c r="RTB23" s="31"/>
      <c r="RTC23" s="31"/>
      <c r="RTD23" s="31"/>
      <c r="RTE23" s="31"/>
      <c r="RTF23" s="31"/>
      <c r="RTG23" s="31"/>
      <c r="RTH23" s="31"/>
      <c r="RTI23" s="31"/>
      <c r="RTJ23" s="31"/>
      <c r="RTK23" s="31"/>
      <c r="RTL23" s="31"/>
      <c r="RTM23" s="31"/>
      <c r="RTN23" s="31"/>
      <c r="RTO23" s="31"/>
      <c r="RTP23" s="31"/>
      <c r="RTQ23" s="31"/>
      <c r="RTR23" s="31"/>
      <c r="RTS23" s="31"/>
      <c r="RTT23" s="31"/>
      <c r="RTU23" s="31"/>
      <c r="RTV23" s="31"/>
      <c r="RTW23" s="31"/>
      <c r="RTX23" s="31"/>
      <c r="RTY23" s="31"/>
      <c r="RTZ23" s="31"/>
      <c r="RUA23" s="31"/>
      <c r="RUB23" s="31"/>
      <c r="RUC23" s="31"/>
      <c r="RUD23" s="31"/>
      <c r="RUE23" s="31"/>
      <c r="RUF23" s="31"/>
      <c r="RUG23" s="31"/>
      <c r="RUH23" s="31"/>
      <c r="RUI23" s="31"/>
      <c r="RUJ23" s="31"/>
      <c r="RUK23" s="31"/>
      <c r="RUL23" s="31"/>
      <c r="RUM23" s="31"/>
      <c r="RUN23" s="31"/>
      <c r="RUO23" s="31"/>
      <c r="RUP23" s="31"/>
      <c r="RUQ23" s="31"/>
      <c r="RUR23" s="31"/>
      <c r="RUS23" s="31"/>
      <c r="RUT23" s="31"/>
      <c r="RUU23" s="31"/>
      <c r="RUV23" s="31"/>
      <c r="RUW23" s="31"/>
      <c r="RUX23" s="31"/>
      <c r="RUY23" s="31"/>
      <c r="RUZ23" s="31"/>
      <c r="RVA23" s="31"/>
      <c r="RVB23" s="31"/>
      <c r="RVC23" s="31"/>
      <c r="RVD23" s="31"/>
      <c r="RVE23" s="31"/>
      <c r="RVF23" s="31"/>
      <c r="RVG23" s="31"/>
      <c r="RVH23" s="31"/>
      <c r="RVI23" s="31"/>
      <c r="RVJ23" s="31"/>
      <c r="RVK23" s="31"/>
      <c r="RVL23" s="31"/>
      <c r="RVM23" s="31"/>
      <c r="RVN23" s="31"/>
      <c r="RVO23" s="31"/>
      <c r="RVP23" s="31"/>
      <c r="RVQ23" s="31"/>
      <c r="RVR23" s="31"/>
      <c r="RVS23" s="31"/>
      <c r="RVT23" s="31"/>
      <c r="RVU23" s="31"/>
      <c r="RVV23" s="31"/>
      <c r="RVW23" s="31"/>
      <c r="RVX23" s="31"/>
      <c r="RVY23" s="31"/>
      <c r="RVZ23" s="31"/>
      <c r="RWA23" s="31"/>
      <c r="RWB23" s="31"/>
      <c r="RWC23" s="31"/>
      <c r="RWD23" s="31"/>
      <c r="RWE23" s="31"/>
      <c r="RWF23" s="31"/>
      <c r="RWG23" s="31"/>
      <c r="RWH23" s="31"/>
      <c r="RWI23" s="31"/>
      <c r="RWJ23" s="31"/>
      <c r="RWK23" s="31"/>
      <c r="RWL23" s="31"/>
      <c r="RWM23" s="31"/>
      <c r="RWN23" s="31"/>
      <c r="RWO23" s="31"/>
      <c r="RWP23" s="31"/>
      <c r="RWQ23" s="31"/>
      <c r="RWR23" s="31"/>
      <c r="RWS23" s="31"/>
      <c r="RWT23" s="31"/>
      <c r="RWU23" s="31"/>
      <c r="RWV23" s="31"/>
      <c r="RWW23" s="31"/>
      <c r="RWX23" s="31"/>
      <c r="RWY23" s="31"/>
      <c r="RWZ23" s="31"/>
      <c r="RXA23" s="31"/>
      <c r="RXB23" s="31"/>
      <c r="RXC23" s="31"/>
      <c r="RXD23" s="31"/>
      <c r="RXE23" s="31"/>
      <c r="RXF23" s="31"/>
      <c r="RXG23" s="31"/>
      <c r="RXH23" s="31"/>
      <c r="RXI23" s="31"/>
      <c r="RXJ23" s="31"/>
      <c r="RXK23" s="31"/>
      <c r="RXL23" s="31"/>
      <c r="RXM23" s="31"/>
      <c r="RXN23" s="31"/>
      <c r="RXO23" s="31"/>
      <c r="RXP23" s="31"/>
      <c r="RXQ23" s="31"/>
      <c r="RXR23" s="31"/>
      <c r="RXS23" s="31"/>
      <c r="RXT23" s="31"/>
      <c r="RXU23" s="31"/>
      <c r="RXV23" s="31"/>
      <c r="RXW23" s="31"/>
      <c r="RXX23" s="31"/>
      <c r="RXY23" s="31"/>
      <c r="RXZ23" s="31"/>
      <c r="RYA23" s="31"/>
      <c r="RYB23" s="31"/>
      <c r="RYC23" s="31"/>
      <c r="RYD23" s="31"/>
      <c r="RYE23" s="31"/>
      <c r="RYF23" s="31"/>
      <c r="RYG23" s="31"/>
      <c r="RYH23" s="31"/>
      <c r="RYI23" s="31"/>
      <c r="RYJ23" s="31"/>
      <c r="RYK23" s="31"/>
      <c r="RYL23" s="31"/>
      <c r="RYM23" s="31"/>
      <c r="RYN23" s="31"/>
      <c r="RYO23" s="31"/>
      <c r="RYP23" s="31"/>
      <c r="RYQ23" s="31"/>
      <c r="RYR23" s="31"/>
      <c r="RYS23" s="31"/>
      <c r="RYT23" s="31"/>
      <c r="RYU23" s="31"/>
      <c r="RYV23" s="31"/>
      <c r="RYW23" s="31"/>
      <c r="RYX23" s="31"/>
      <c r="RYY23" s="31"/>
      <c r="RYZ23" s="31"/>
      <c r="RZA23" s="31"/>
      <c r="RZB23" s="31"/>
      <c r="RZC23" s="31"/>
      <c r="RZD23" s="31"/>
      <c r="RZE23" s="31"/>
      <c r="RZF23" s="31"/>
      <c r="RZG23" s="31"/>
      <c r="RZH23" s="31"/>
      <c r="RZI23" s="31"/>
      <c r="RZJ23" s="31"/>
      <c r="RZK23" s="31"/>
      <c r="RZL23" s="31"/>
      <c r="RZM23" s="31"/>
      <c r="RZN23" s="31"/>
      <c r="RZO23" s="31"/>
      <c r="RZP23" s="31"/>
      <c r="RZQ23" s="31"/>
      <c r="RZR23" s="31"/>
      <c r="RZS23" s="31"/>
      <c r="RZT23" s="31"/>
      <c r="RZU23" s="31"/>
      <c r="RZV23" s="31"/>
      <c r="RZW23" s="31"/>
      <c r="RZX23" s="31"/>
      <c r="RZY23" s="31"/>
      <c r="RZZ23" s="31"/>
      <c r="SAA23" s="31"/>
      <c r="SAB23" s="31"/>
      <c r="SAC23" s="31"/>
      <c r="SAD23" s="31"/>
      <c r="SAE23" s="31"/>
      <c r="SAF23" s="31"/>
      <c r="SAG23" s="31"/>
      <c r="SAH23" s="31"/>
      <c r="SAI23" s="31"/>
      <c r="SAJ23" s="31"/>
      <c r="SAK23" s="31"/>
      <c r="SAL23" s="31"/>
      <c r="SAM23" s="31"/>
      <c r="SAN23" s="31"/>
      <c r="SAO23" s="31"/>
      <c r="SAP23" s="31"/>
      <c r="SAQ23" s="31"/>
      <c r="SAR23" s="31"/>
      <c r="SAS23" s="31"/>
      <c r="SAT23" s="31"/>
      <c r="SAU23" s="31"/>
      <c r="SAV23" s="31"/>
      <c r="SAW23" s="31"/>
      <c r="SAX23" s="31"/>
      <c r="SAY23" s="31"/>
      <c r="SAZ23" s="31"/>
      <c r="SBA23" s="31"/>
      <c r="SBB23" s="31"/>
      <c r="SBC23" s="31"/>
      <c r="SBD23" s="31"/>
      <c r="SBE23" s="31"/>
      <c r="SBF23" s="31"/>
      <c r="SBG23" s="31"/>
      <c r="SBH23" s="31"/>
      <c r="SBI23" s="31"/>
      <c r="SBJ23" s="31"/>
      <c r="SBK23" s="31"/>
      <c r="SBL23" s="31"/>
      <c r="SBM23" s="31"/>
      <c r="SBN23" s="31"/>
      <c r="SBO23" s="31"/>
      <c r="SBP23" s="31"/>
      <c r="SBQ23" s="31"/>
      <c r="SBR23" s="31"/>
      <c r="SBS23" s="31"/>
      <c r="SBT23" s="31"/>
      <c r="SBU23" s="31"/>
      <c r="SBV23" s="31"/>
      <c r="SBW23" s="31"/>
      <c r="SBX23" s="31"/>
      <c r="SBY23" s="31"/>
      <c r="SBZ23" s="31"/>
      <c r="SCA23" s="31"/>
      <c r="SCB23" s="31"/>
      <c r="SCC23" s="31"/>
      <c r="SCD23" s="31"/>
      <c r="SCE23" s="31"/>
      <c r="SCF23" s="31"/>
      <c r="SCG23" s="31"/>
      <c r="SCH23" s="31"/>
      <c r="SCI23" s="31"/>
      <c r="SCJ23" s="31"/>
      <c r="SCK23" s="31"/>
      <c r="SCL23" s="31"/>
      <c r="SCM23" s="31"/>
      <c r="SCN23" s="31"/>
      <c r="SCO23" s="31"/>
      <c r="SCP23" s="31"/>
      <c r="SCQ23" s="31"/>
      <c r="SCR23" s="31"/>
      <c r="SCS23" s="31"/>
      <c r="SCT23" s="31"/>
      <c r="SCU23" s="31"/>
      <c r="SCV23" s="31"/>
      <c r="SCW23" s="31"/>
      <c r="SCX23" s="31"/>
      <c r="SCY23" s="31"/>
      <c r="SCZ23" s="31"/>
      <c r="SDA23" s="31"/>
      <c r="SDB23" s="31"/>
      <c r="SDC23" s="31"/>
      <c r="SDD23" s="31"/>
      <c r="SDE23" s="31"/>
      <c r="SDF23" s="31"/>
      <c r="SDG23" s="31"/>
      <c r="SDH23" s="31"/>
      <c r="SDI23" s="31"/>
      <c r="SDJ23" s="31"/>
      <c r="SDK23" s="31"/>
      <c r="SDL23" s="31"/>
      <c r="SDM23" s="31"/>
      <c r="SDN23" s="31"/>
      <c r="SDO23" s="31"/>
      <c r="SDP23" s="31"/>
      <c r="SDQ23" s="31"/>
      <c r="SDR23" s="31"/>
      <c r="SDS23" s="31"/>
      <c r="SDT23" s="31"/>
      <c r="SDU23" s="31"/>
      <c r="SDV23" s="31"/>
      <c r="SDW23" s="31"/>
      <c r="SDX23" s="31"/>
      <c r="SDY23" s="31"/>
      <c r="SDZ23" s="31"/>
      <c r="SEA23" s="31"/>
      <c r="SEB23" s="31"/>
      <c r="SEC23" s="31"/>
      <c r="SED23" s="31"/>
      <c r="SEE23" s="31"/>
      <c r="SEF23" s="31"/>
      <c r="SEG23" s="31"/>
      <c r="SEH23" s="31"/>
      <c r="SEI23" s="31"/>
      <c r="SEJ23" s="31"/>
      <c r="SEK23" s="31"/>
      <c r="SEL23" s="31"/>
      <c r="SEM23" s="31"/>
      <c r="SEN23" s="31"/>
      <c r="SEO23" s="31"/>
      <c r="SEP23" s="31"/>
      <c r="SEQ23" s="31"/>
      <c r="SER23" s="31"/>
      <c r="SES23" s="31"/>
      <c r="SET23" s="31"/>
      <c r="SEU23" s="31"/>
      <c r="SEV23" s="31"/>
      <c r="SEW23" s="31"/>
      <c r="SEX23" s="31"/>
      <c r="SEY23" s="31"/>
      <c r="SEZ23" s="31"/>
      <c r="SFA23" s="31"/>
      <c r="SFB23" s="31"/>
      <c r="SFC23" s="31"/>
      <c r="SFD23" s="31"/>
      <c r="SFE23" s="31"/>
      <c r="SFF23" s="31"/>
      <c r="SFG23" s="31"/>
      <c r="SFH23" s="31"/>
      <c r="SFI23" s="31"/>
      <c r="SFJ23" s="31"/>
      <c r="SFK23" s="31"/>
      <c r="SFL23" s="31"/>
      <c r="SFM23" s="31"/>
      <c r="SFN23" s="31"/>
      <c r="SFO23" s="31"/>
      <c r="SFP23" s="31"/>
      <c r="SFQ23" s="31"/>
      <c r="SFR23" s="31"/>
      <c r="SFS23" s="31"/>
      <c r="SFT23" s="31"/>
      <c r="SFU23" s="31"/>
      <c r="SFV23" s="31"/>
      <c r="SFW23" s="31"/>
      <c r="SFX23" s="31"/>
      <c r="SFY23" s="31"/>
      <c r="SFZ23" s="31"/>
      <c r="SGA23" s="31"/>
      <c r="SGB23" s="31"/>
      <c r="SGC23" s="31"/>
      <c r="SGD23" s="31"/>
      <c r="SGE23" s="31"/>
      <c r="SGF23" s="31"/>
      <c r="SGG23" s="31"/>
      <c r="SGH23" s="31"/>
      <c r="SGI23" s="31"/>
      <c r="SGJ23" s="31"/>
      <c r="SGK23" s="31"/>
      <c r="SGL23" s="31"/>
      <c r="SGM23" s="31"/>
      <c r="SGN23" s="31"/>
      <c r="SGO23" s="31"/>
      <c r="SGP23" s="31"/>
      <c r="SGQ23" s="31"/>
      <c r="SGR23" s="31"/>
      <c r="SGS23" s="31"/>
      <c r="SGT23" s="31"/>
      <c r="SGU23" s="31"/>
      <c r="SGV23" s="31"/>
      <c r="SGW23" s="31"/>
      <c r="SGX23" s="31"/>
      <c r="SGY23" s="31"/>
      <c r="SGZ23" s="31"/>
      <c r="SHA23" s="31"/>
      <c r="SHB23" s="31"/>
      <c r="SHC23" s="31"/>
      <c r="SHD23" s="31"/>
      <c r="SHE23" s="31"/>
      <c r="SHF23" s="31"/>
      <c r="SHG23" s="31"/>
      <c r="SHH23" s="31"/>
      <c r="SHI23" s="31"/>
      <c r="SHJ23" s="31"/>
      <c r="SHK23" s="31"/>
      <c r="SHL23" s="31"/>
      <c r="SHM23" s="31"/>
      <c r="SHN23" s="31"/>
      <c r="SHO23" s="31"/>
      <c r="SHP23" s="31"/>
      <c r="SHQ23" s="31"/>
      <c r="SHR23" s="31"/>
      <c r="SHS23" s="31"/>
      <c r="SHT23" s="31"/>
      <c r="SHU23" s="31"/>
      <c r="SHV23" s="31"/>
      <c r="SHW23" s="31"/>
      <c r="SHX23" s="31"/>
      <c r="SHY23" s="31"/>
      <c r="SHZ23" s="31"/>
      <c r="SIA23" s="31"/>
      <c r="SIB23" s="31"/>
      <c r="SIC23" s="31"/>
      <c r="SID23" s="31"/>
      <c r="SIE23" s="31"/>
      <c r="SIF23" s="31"/>
      <c r="SIG23" s="31"/>
      <c r="SIH23" s="31"/>
      <c r="SII23" s="31"/>
      <c r="SIJ23" s="31"/>
      <c r="SIK23" s="31"/>
      <c r="SIL23" s="31"/>
      <c r="SIM23" s="31"/>
      <c r="SIN23" s="31"/>
      <c r="SIO23" s="31"/>
      <c r="SIP23" s="31"/>
      <c r="SIQ23" s="31"/>
      <c r="SIR23" s="31"/>
      <c r="SIS23" s="31"/>
      <c r="SIT23" s="31"/>
      <c r="SIU23" s="31"/>
      <c r="SIV23" s="31"/>
      <c r="SIW23" s="31"/>
      <c r="SIX23" s="31"/>
      <c r="SIY23" s="31"/>
      <c r="SIZ23" s="31"/>
      <c r="SJA23" s="31"/>
      <c r="SJB23" s="31"/>
      <c r="SJC23" s="31"/>
      <c r="SJD23" s="31"/>
      <c r="SJE23" s="31"/>
      <c r="SJF23" s="31"/>
      <c r="SJG23" s="31"/>
      <c r="SJH23" s="31"/>
      <c r="SJI23" s="31"/>
      <c r="SJJ23" s="31"/>
      <c r="SJK23" s="31"/>
      <c r="SJL23" s="31"/>
      <c r="SJM23" s="31"/>
      <c r="SJN23" s="31"/>
      <c r="SJO23" s="31"/>
      <c r="SJP23" s="31"/>
      <c r="SJQ23" s="31"/>
      <c r="SJR23" s="31"/>
      <c r="SJS23" s="31"/>
      <c r="SJT23" s="31"/>
      <c r="SJU23" s="31"/>
      <c r="SJV23" s="31"/>
      <c r="SJW23" s="31"/>
      <c r="SJX23" s="31"/>
      <c r="SJY23" s="31"/>
      <c r="SJZ23" s="31"/>
      <c r="SKA23" s="31"/>
      <c r="SKB23" s="31"/>
      <c r="SKC23" s="31"/>
      <c r="SKD23" s="31"/>
      <c r="SKE23" s="31"/>
      <c r="SKF23" s="31"/>
      <c r="SKG23" s="31"/>
      <c r="SKH23" s="31"/>
      <c r="SKI23" s="31"/>
      <c r="SKJ23" s="31"/>
      <c r="SKK23" s="31"/>
      <c r="SKL23" s="31"/>
      <c r="SKM23" s="31"/>
      <c r="SKN23" s="31"/>
      <c r="SKO23" s="31"/>
      <c r="SKP23" s="31"/>
      <c r="SKQ23" s="31"/>
      <c r="SKR23" s="31"/>
      <c r="SKS23" s="31"/>
      <c r="SKT23" s="31"/>
      <c r="SKU23" s="31"/>
      <c r="SKV23" s="31"/>
      <c r="SKW23" s="31"/>
      <c r="SKX23" s="31"/>
      <c r="SKY23" s="31"/>
      <c r="SKZ23" s="31"/>
      <c r="SLA23" s="31"/>
      <c r="SLB23" s="31"/>
      <c r="SLC23" s="31"/>
      <c r="SLD23" s="31"/>
      <c r="SLE23" s="31"/>
      <c r="SLF23" s="31"/>
      <c r="SLG23" s="31"/>
      <c r="SLH23" s="31"/>
      <c r="SLI23" s="31"/>
      <c r="SLJ23" s="31"/>
      <c r="SLK23" s="31"/>
      <c r="SLL23" s="31"/>
      <c r="SLM23" s="31"/>
      <c r="SLN23" s="31"/>
      <c r="SLO23" s="31"/>
      <c r="SLP23" s="31"/>
      <c r="SLQ23" s="31"/>
      <c r="SLR23" s="31"/>
      <c r="SLS23" s="31"/>
      <c r="SLT23" s="31"/>
      <c r="SLU23" s="31"/>
      <c r="SLV23" s="31"/>
      <c r="SLW23" s="31"/>
      <c r="SLX23" s="31"/>
      <c r="SLY23" s="31"/>
      <c r="SLZ23" s="31"/>
      <c r="SMA23" s="31"/>
      <c r="SMB23" s="31"/>
      <c r="SMC23" s="31"/>
      <c r="SMD23" s="31"/>
      <c r="SME23" s="31"/>
      <c r="SMF23" s="31"/>
      <c r="SMG23" s="31"/>
      <c r="SMH23" s="31"/>
      <c r="SMI23" s="31"/>
      <c r="SMJ23" s="31"/>
      <c r="SMK23" s="31"/>
      <c r="SML23" s="31"/>
      <c r="SMM23" s="31"/>
      <c r="SMN23" s="31"/>
      <c r="SMO23" s="31"/>
      <c r="SMP23" s="31"/>
      <c r="SMQ23" s="31"/>
      <c r="SMR23" s="31"/>
      <c r="SMS23" s="31"/>
      <c r="SMT23" s="31"/>
      <c r="SMU23" s="31"/>
      <c r="SMV23" s="31"/>
      <c r="SMW23" s="31"/>
      <c r="SMX23" s="31"/>
      <c r="SMY23" s="31"/>
      <c r="SMZ23" s="31"/>
      <c r="SNA23" s="31"/>
      <c r="SNB23" s="31"/>
      <c r="SNC23" s="31"/>
      <c r="SND23" s="31"/>
      <c r="SNE23" s="31"/>
      <c r="SNF23" s="31"/>
      <c r="SNG23" s="31"/>
      <c r="SNH23" s="31"/>
      <c r="SNI23" s="31"/>
      <c r="SNJ23" s="31"/>
      <c r="SNK23" s="31"/>
      <c r="SNL23" s="31"/>
      <c r="SNM23" s="31"/>
      <c r="SNN23" s="31"/>
      <c r="SNO23" s="31"/>
      <c r="SNP23" s="31"/>
      <c r="SNQ23" s="31"/>
      <c r="SNR23" s="31"/>
      <c r="SNS23" s="31"/>
      <c r="SNT23" s="31"/>
      <c r="SNU23" s="31"/>
      <c r="SNV23" s="31"/>
      <c r="SNW23" s="31"/>
      <c r="SNX23" s="31"/>
      <c r="SNY23" s="31"/>
      <c r="SNZ23" s="31"/>
      <c r="SOA23" s="31"/>
      <c r="SOB23" s="31"/>
      <c r="SOC23" s="31"/>
      <c r="SOD23" s="31"/>
      <c r="SOE23" s="31"/>
      <c r="SOF23" s="31"/>
      <c r="SOG23" s="31"/>
      <c r="SOH23" s="31"/>
      <c r="SOI23" s="31"/>
      <c r="SOJ23" s="31"/>
      <c r="SOK23" s="31"/>
      <c r="SOL23" s="31"/>
      <c r="SOM23" s="31"/>
      <c r="SON23" s="31"/>
      <c r="SOO23" s="31"/>
      <c r="SOP23" s="31"/>
      <c r="SOQ23" s="31"/>
      <c r="SOR23" s="31"/>
      <c r="SOS23" s="31"/>
      <c r="SOT23" s="31"/>
      <c r="SOU23" s="31"/>
      <c r="SOV23" s="31"/>
      <c r="SOW23" s="31"/>
      <c r="SOX23" s="31"/>
      <c r="SOY23" s="31"/>
      <c r="SOZ23" s="31"/>
      <c r="SPA23" s="31"/>
      <c r="SPB23" s="31"/>
      <c r="SPC23" s="31"/>
      <c r="SPD23" s="31"/>
      <c r="SPE23" s="31"/>
      <c r="SPF23" s="31"/>
      <c r="SPG23" s="31"/>
      <c r="SPH23" s="31"/>
      <c r="SPI23" s="31"/>
      <c r="SPJ23" s="31"/>
      <c r="SPK23" s="31"/>
      <c r="SPL23" s="31"/>
      <c r="SPM23" s="31"/>
      <c r="SPN23" s="31"/>
      <c r="SPO23" s="31"/>
      <c r="SPP23" s="31"/>
      <c r="SPQ23" s="31"/>
      <c r="SPR23" s="31"/>
      <c r="SPS23" s="31"/>
      <c r="SPT23" s="31"/>
      <c r="SPU23" s="31"/>
      <c r="SPV23" s="31"/>
      <c r="SPW23" s="31"/>
      <c r="SPX23" s="31"/>
      <c r="SPY23" s="31"/>
      <c r="SPZ23" s="31"/>
      <c r="SQA23" s="31"/>
      <c r="SQB23" s="31"/>
      <c r="SQC23" s="31"/>
      <c r="SQD23" s="31"/>
      <c r="SQE23" s="31"/>
      <c r="SQF23" s="31"/>
      <c r="SQG23" s="31"/>
      <c r="SQH23" s="31"/>
      <c r="SQI23" s="31"/>
      <c r="SQJ23" s="31"/>
      <c r="SQK23" s="31"/>
      <c r="SQL23" s="31"/>
      <c r="SQM23" s="31"/>
      <c r="SQN23" s="31"/>
      <c r="SQO23" s="31"/>
      <c r="SQP23" s="31"/>
      <c r="SQQ23" s="31"/>
      <c r="SQR23" s="31"/>
      <c r="SQS23" s="31"/>
      <c r="SQT23" s="31"/>
      <c r="SQU23" s="31"/>
      <c r="SQV23" s="31"/>
      <c r="SQW23" s="31"/>
      <c r="SQX23" s="31"/>
      <c r="SQY23" s="31"/>
      <c r="SQZ23" s="31"/>
      <c r="SRA23" s="31"/>
      <c r="SRB23" s="31"/>
      <c r="SRC23" s="31"/>
      <c r="SRD23" s="31"/>
      <c r="SRE23" s="31"/>
      <c r="SRF23" s="31"/>
      <c r="SRG23" s="31"/>
      <c r="SRH23" s="31"/>
      <c r="SRI23" s="31"/>
      <c r="SRJ23" s="31"/>
      <c r="SRK23" s="31"/>
      <c r="SRL23" s="31"/>
      <c r="SRM23" s="31"/>
      <c r="SRN23" s="31"/>
      <c r="SRO23" s="31"/>
      <c r="SRP23" s="31"/>
      <c r="SRQ23" s="31"/>
      <c r="SRR23" s="31"/>
      <c r="SRS23" s="31"/>
      <c r="SRT23" s="31"/>
      <c r="SRU23" s="31"/>
      <c r="SRV23" s="31"/>
      <c r="SRW23" s="31"/>
      <c r="SRX23" s="31"/>
      <c r="SRY23" s="31"/>
      <c r="SRZ23" s="31"/>
      <c r="SSA23" s="31"/>
      <c r="SSB23" s="31"/>
      <c r="SSC23" s="31"/>
      <c r="SSD23" s="31"/>
      <c r="SSE23" s="31"/>
      <c r="SSF23" s="31"/>
      <c r="SSG23" s="31"/>
      <c r="SSH23" s="31"/>
      <c r="SSI23" s="31"/>
      <c r="SSJ23" s="31"/>
      <c r="SSK23" s="31"/>
      <c r="SSL23" s="31"/>
      <c r="SSM23" s="31"/>
      <c r="SSN23" s="31"/>
      <c r="SSO23" s="31"/>
      <c r="SSP23" s="31"/>
      <c r="SSQ23" s="31"/>
      <c r="SSR23" s="31"/>
      <c r="SSS23" s="31"/>
      <c r="SST23" s="31"/>
      <c r="SSU23" s="31"/>
      <c r="SSV23" s="31"/>
      <c r="SSW23" s="31"/>
      <c r="SSX23" s="31"/>
      <c r="SSY23" s="31"/>
      <c r="SSZ23" s="31"/>
      <c r="STA23" s="31"/>
      <c r="STB23" s="31"/>
      <c r="STC23" s="31"/>
      <c r="STD23" s="31"/>
      <c r="STE23" s="31"/>
      <c r="STF23" s="31"/>
      <c r="STG23" s="31"/>
      <c r="STH23" s="31"/>
      <c r="STI23" s="31"/>
      <c r="STJ23" s="31"/>
      <c r="STK23" s="31"/>
      <c r="STL23" s="31"/>
      <c r="STM23" s="31"/>
      <c r="STN23" s="31"/>
      <c r="STO23" s="31"/>
      <c r="STP23" s="31"/>
      <c r="STQ23" s="31"/>
      <c r="STR23" s="31"/>
      <c r="STS23" s="31"/>
      <c r="STT23" s="31"/>
      <c r="STU23" s="31"/>
      <c r="STV23" s="31"/>
      <c r="STW23" s="31"/>
      <c r="STX23" s="31"/>
      <c r="STY23" s="31"/>
      <c r="STZ23" s="31"/>
      <c r="SUA23" s="31"/>
      <c r="SUB23" s="31"/>
      <c r="SUC23" s="31"/>
      <c r="SUD23" s="31"/>
      <c r="SUE23" s="31"/>
      <c r="SUF23" s="31"/>
      <c r="SUG23" s="31"/>
      <c r="SUH23" s="31"/>
      <c r="SUI23" s="31"/>
      <c r="SUJ23" s="31"/>
      <c r="SUK23" s="31"/>
      <c r="SUL23" s="31"/>
      <c r="SUM23" s="31"/>
      <c r="SUN23" s="31"/>
      <c r="SUO23" s="31"/>
      <c r="SUP23" s="31"/>
      <c r="SUQ23" s="31"/>
      <c r="SUR23" s="31"/>
      <c r="SUS23" s="31"/>
      <c r="SUT23" s="31"/>
      <c r="SUU23" s="31"/>
      <c r="SUV23" s="31"/>
      <c r="SUW23" s="31"/>
      <c r="SUX23" s="31"/>
      <c r="SUY23" s="31"/>
      <c r="SUZ23" s="31"/>
      <c r="SVA23" s="31"/>
      <c r="SVB23" s="31"/>
      <c r="SVC23" s="31"/>
      <c r="SVD23" s="31"/>
      <c r="SVE23" s="31"/>
      <c r="SVF23" s="31"/>
      <c r="SVG23" s="31"/>
      <c r="SVH23" s="31"/>
      <c r="SVI23" s="31"/>
      <c r="SVJ23" s="31"/>
      <c r="SVK23" s="31"/>
      <c r="SVL23" s="31"/>
      <c r="SVM23" s="31"/>
      <c r="SVN23" s="31"/>
      <c r="SVO23" s="31"/>
      <c r="SVP23" s="31"/>
      <c r="SVQ23" s="31"/>
      <c r="SVR23" s="31"/>
      <c r="SVS23" s="31"/>
      <c r="SVT23" s="31"/>
      <c r="SVU23" s="31"/>
      <c r="SVV23" s="31"/>
      <c r="SVW23" s="31"/>
      <c r="SVX23" s="31"/>
      <c r="SVY23" s="31"/>
      <c r="SVZ23" s="31"/>
      <c r="SWA23" s="31"/>
      <c r="SWB23" s="31"/>
      <c r="SWC23" s="31"/>
      <c r="SWD23" s="31"/>
      <c r="SWE23" s="31"/>
      <c r="SWF23" s="31"/>
      <c r="SWG23" s="31"/>
      <c r="SWH23" s="31"/>
      <c r="SWI23" s="31"/>
      <c r="SWJ23" s="31"/>
      <c r="SWK23" s="31"/>
      <c r="SWL23" s="31"/>
      <c r="SWM23" s="31"/>
      <c r="SWN23" s="31"/>
      <c r="SWO23" s="31"/>
      <c r="SWP23" s="31"/>
      <c r="SWQ23" s="31"/>
      <c r="SWR23" s="31"/>
      <c r="SWS23" s="31"/>
      <c r="SWT23" s="31"/>
      <c r="SWU23" s="31"/>
      <c r="SWV23" s="31"/>
      <c r="SWW23" s="31"/>
      <c r="SWX23" s="31"/>
      <c r="SWY23" s="31"/>
      <c r="SWZ23" s="31"/>
      <c r="SXA23" s="31"/>
      <c r="SXB23" s="31"/>
      <c r="SXC23" s="31"/>
      <c r="SXD23" s="31"/>
      <c r="SXE23" s="31"/>
      <c r="SXF23" s="31"/>
      <c r="SXG23" s="31"/>
      <c r="SXH23" s="31"/>
      <c r="SXI23" s="31"/>
      <c r="SXJ23" s="31"/>
      <c r="SXK23" s="31"/>
      <c r="SXL23" s="31"/>
      <c r="SXM23" s="31"/>
      <c r="SXN23" s="31"/>
      <c r="SXO23" s="31"/>
      <c r="SXP23" s="31"/>
      <c r="SXQ23" s="31"/>
      <c r="SXR23" s="31"/>
      <c r="SXS23" s="31"/>
      <c r="SXT23" s="31"/>
      <c r="SXU23" s="31"/>
      <c r="SXV23" s="31"/>
      <c r="SXW23" s="31"/>
      <c r="SXX23" s="31"/>
      <c r="SXY23" s="31"/>
      <c r="SXZ23" s="31"/>
      <c r="SYA23" s="31"/>
      <c r="SYB23" s="31"/>
      <c r="SYC23" s="31"/>
      <c r="SYD23" s="31"/>
      <c r="SYE23" s="31"/>
      <c r="SYF23" s="31"/>
      <c r="SYG23" s="31"/>
      <c r="SYH23" s="31"/>
      <c r="SYI23" s="31"/>
      <c r="SYJ23" s="31"/>
      <c r="SYK23" s="31"/>
      <c r="SYL23" s="31"/>
      <c r="SYM23" s="31"/>
      <c r="SYN23" s="31"/>
      <c r="SYO23" s="31"/>
      <c r="SYP23" s="31"/>
      <c r="SYQ23" s="31"/>
      <c r="SYR23" s="31"/>
      <c r="SYS23" s="31"/>
      <c r="SYT23" s="31"/>
      <c r="SYU23" s="31"/>
      <c r="SYV23" s="31"/>
      <c r="SYW23" s="31"/>
      <c r="SYX23" s="31"/>
      <c r="SYY23" s="31"/>
      <c r="SYZ23" s="31"/>
      <c r="SZA23" s="31"/>
      <c r="SZB23" s="31"/>
      <c r="SZC23" s="31"/>
      <c r="SZD23" s="31"/>
      <c r="SZE23" s="31"/>
      <c r="SZF23" s="31"/>
      <c r="SZG23" s="31"/>
      <c r="SZH23" s="31"/>
      <c r="SZI23" s="31"/>
      <c r="SZJ23" s="31"/>
      <c r="SZK23" s="31"/>
      <c r="SZL23" s="31"/>
      <c r="SZM23" s="31"/>
      <c r="SZN23" s="31"/>
      <c r="SZO23" s="31"/>
      <c r="SZP23" s="31"/>
      <c r="SZQ23" s="31"/>
      <c r="SZR23" s="31"/>
      <c r="SZS23" s="31"/>
      <c r="SZT23" s="31"/>
      <c r="SZU23" s="31"/>
      <c r="SZV23" s="31"/>
      <c r="SZW23" s="31"/>
      <c r="SZX23" s="31"/>
      <c r="SZY23" s="31"/>
      <c r="SZZ23" s="31"/>
      <c r="TAA23" s="31"/>
      <c r="TAB23" s="31"/>
      <c r="TAC23" s="31"/>
      <c r="TAD23" s="31"/>
      <c r="TAE23" s="31"/>
      <c r="TAF23" s="31"/>
      <c r="TAG23" s="31"/>
      <c r="TAH23" s="31"/>
      <c r="TAI23" s="31"/>
      <c r="TAJ23" s="31"/>
      <c r="TAK23" s="31"/>
      <c r="TAL23" s="31"/>
      <c r="TAM23" s="31"/>
      <c r="TAN23" s="31"/>
      <c r="TAO23" s="31"/>
      <c r="TAP23" s="31"/>
      <c r="TAQ23" s="31"/>
      <c r="TAR23" s="31"/>
      <c r="TAS23" s="31"/>
      <c r="TAT23" s="31"/>
      <c r="TAU23" s="31"/>
      <c r="TAV23" s="31"/>
      <c r="TAW23" s="31"/>
      <c r="TAX23" s="31"/>
      <c r="TAY23" s="31"/>
      <c r="TAZ23" s="31"/>
      <c r="TBA23" s="31"/>
      <c r="TBB23" s="31"/>
      <c r="TBC23" s="31"/>
      <c r="TBD23" s="31"/>
      <c r="TBE23" s="31"/>
      <c r="TBF23" s="31"/>
      <c r="TBG23" s="31"/>
      <c r="TBH23" s="31"/>
      <c r="TBI23" s="31"/>
      <c r="TBJ23" s="31"/>
      <c r="TBK23" s="31"/>
      <c r="TBL23" s="31"/>
      <c r="TBM23" s="31"/>
      <c r="TBN23" s="31"/>
      <c r="TBO23" s="31"/>
      <c r="TBP23" s="31"/>
      <c r="TBQ23" s="31"/>
      <c r="TBR23" s="31"/>
      <c r="TBS23" s="31"/>
      <c r="TBT23" s="31"/>
      <c r="TBU23" s="31"/>
      <c r="TBV23" s="31"/>
      <c r="TBW23" s="31"/>
      <c r="TBX23" s="31"/>
      <c r="TBY23" s="31"/>
      <c r="TBZ23" s="31"/>
      <c r="TCA23" s="31"/>
      <c r="TCB23" s="31"/>
      <c r="TCC23" s="31"/>
      <c r="TCD23" s="31"/>
      <c r="TCE23" s="31"/>
      <c r="TCF23" s="31"/>
      <c r="TCG23" s="31"/>
      <c r="TCH23" s="31"/>
      <c r="TCI23" s="31"/>
      <c r="TCJ23" s="31"/>
      <c r="TCK23" s="31"/>
      <c r="TCL23" s="31"/>
      <c r="TCM23" s="31"/>
      <c r="TCN23" s="31"/>
      <c r="TCO23" s="31"/>
      <c r="TCP23" s="31"/>
      <c r="TCQ23" s="31"/>
      <c r="TCR23" s="31"/>
      <c r="TCS23" s="31"/>
      <c r="TCT23" s="31"/>
      <c r="TCU23" s="31"/>
      <c r="TCV23" s="31"/>
      <c r="TCW23" s="31"/>
      <c r="TCX23" s="31"/>
      <c r="TCY23" s="31"/>
      <c r="TCZ23" s="31"/>
      <c r="TDA23" s="31"/>
      <c r="TDB23" s="31"/>
      <c r="TDC23" s="31"/>
      <c r="TDD23" s="31"/>
      <c r="TDE23" s="31"/>
      <c r="TDF23" s="31"/>
      <c r="TDG23" s="31"/>
      <c r="TDH23" s="31"/>
      <c r="TDI23" s="31"/>
      <c r="TDJ23" s="31"/>
      <c r="TDK23" s="31"/>
      <c r="TDL23" s="31"/>
      <c r="TDM23" s="31"/>
      <c r="TDN23" s="31"/>
      <c r="TDO23" s="31"/>
      <c r="TDP23" s="31"/>
      <c r="TDQ23" s="31"/>
      <c r="TDR23" s="31"/>
      <c r="TDS23" s="31"/>
      <c r="TDT23" s="31"/>
      <c r="TDU23" s="31"/>
      <c r="TDV23" s="31"/>
      <c r="TDW23" s="31"/>
      <c r="TDX23" s="31"/>
      <c r="TDY23" s="31"/>
      <c r="TDZ23" s="31"/>
      <c r="TEA23" s="31"/>
      <c r="TEB23" s="31"/>
      <c r="TEC23" s="31"/>
      <c r="TED23" s="31"/>
      <c r="TEE23" s="31"/>
      <c r="TEF23" s="31"/>
      <c r="TEG23" s="31"/>
      <c r="TEH23" s="31"/>
      <c r="TEI23" s="31"/>
      <c r="TEJ23" s="31"/>
      <c r="TEK23" s="31"/>
      <c r="TEL23" s="31"/>
      <c r="TEM23" s="31"/>
      <c r="TEN23" s="31"/>
      <c r="TEO23" s="31"/>
      <c r="TEP23" s="31"/>
      <c r="TEQ23" s="31"/>
      <c r="TER23" s="31"/>
      <c r="TES23" s="31"/>
      <c r="TET23" s="31"/>
      <c r="TEU23" s="31"/>
      <c r="TEV23" s="31"/>
      <c r="TEW23" s="31"/>
      <c r="TEX23" s="31"/>
      <c r="TEY23" s="31"/>
      <c r="TEZ23" s="31"/>
      <c r="TFA23" s="31"/>
      <c r="TFB23" s="31"/>
      <c r="TFC23" s="31"/>
      <c r="TFD23" s="31"/>
      <c r="TFE23" s="31"/>
      <c r="TFF23" s="31"/>
      <c r="TFG23" s="31"/>
      <c r="TFH23" s="31"/>
      <c r="TFI23" s="31"/>
      <c r="TFJ23" s="31"/>
      <c r="TFK23" s="31"/>
      <c r="TFL23" s="31"/>
      <c r="TFM23" s="31"/>
      <c r="TFN23" s="31"/>
      <c r="TFO23" s="31"/>
      <c r="TFP23" s="31"/>
      <c r="TFQ23" s="31"/>
      <c r="TFR23" s="31"/>
      <c r="TFS23" s="31"/>
      <c r="TFT23" s="31"/>
      <c r="TFU23" s="31"/>
      <c r="TFV23" s="31"/>
      <c r="TFW23" s="31"/>
      <c r="TFX23" s="31"/>
      <c r="TFY23" s="31"/>
      <c r="TFZ23" s="31"/>
      <c r="TGA23" s="31"/>
      <c r="TGB23" s="31"/>
      <c r="TGC23" s="31"/>
      <c r="TGD23" s="31"/>
      <c r="TGE23" s="31"/>
      <c r="TGF23" s="31"/>
      <c r="TGG23" s="31"/>
      <c r="TGH23" s="31"/>
      <c r="TGI23" s="31"/>
      <c r="TGJ23" s="31"/>
      <c r="TGK23" s="31"/>
      <c r="TGL23" s="31"/>
      <c r="TGM23" s="31"/>
      <c r="TGN23" s="31"/>
      <c r="TGO23" s="31"/>
      <c r="TGP23" s="31"/>
      <c r="TGQ23" s="31"/>
      <c r="TGR23" s="31"/>
      <c r="TGS23" s="31"/>
      <c r="TGT23" s="31"/>
      <c r="TGU23" s="31"/>
      <c r="TGV23" s="31"/>
      <c r="TGW23" s="31"/>
      <c r="TGX23" s="31"/>
      <c r="TGY23" s="31"/>
      <c r="TGZ23" s="31"/>
      <c r="THA23" s="31"/>
      <c r="THB23" s="31"/>
      <c r="THC23" s="31"/>
      <c r="THD23" s="31"/>
      <c r="THE23" s="31"/>
      <c r="THF23" s="31"/>
      <c r="THG23" s="31"/>
      <c r="THH23" s="31"/>
      <c r="THI23" s="31"/>
      <c r="THJ23" s="31"/>
      <c r="THK23" s="31"/>
      <c r="THL23" s="31"/>
      <c r="THM23" s="31"/>
      <c r="THN23" s="31"/>
      <c r="THO23" s="31"/>
      <c r="THP23" s="31"/>
      <c r="THQ23" s="31"/>
      <c r="THR23" s="31"/>
      <c r="THS23" s="31"/>
      <c r="THT23" s="31"/>
      <c r="THU23" s="31"/>
      <c r="THV23" s="31"/>
      <c r="THW23" s="31"/>
      <c r="THX23" s="31"/>
      <c r="THY23" s="31"/>
      <c r="THZ23" s="31"/>
      <c r="TIA23" s="31"/>
      <c r="TIB23" s="31"/>
      <c r="TIC23" s="31"/>
      <c r="TID23" s="31"/>
      <c r="TIE23" s="31"/>
      <c r="TIF23" s="31"/>
      <c r="TIG23" s="31"/>
      <c r="TIH23" s="31"/>
      <c r="TII23" s="31"/>
      <c r="TIJ23" s="31"/>
      <c r="TIK23" s="31"/>
      <c r="TIL23" s="31"/>
      <c r="TIM23" s="31"/>
      <c r="TIN23" s="31"/>
      <c r="TIO23" s="31"/>
      <c r="TIP23" s="31"/>
      <c r="TIQ23" s="31"/>
      <c r="TIR23" s="31"/>
      <c r="TIS23" s="31"/>
      <c r="TIT23" s="31"/>
      <c r="TIU23" s="31"/>
      <c r="TIV23" s="31"/>
      <c r="TIW23" s="31"/>
      <c r="TIX23" s="31"/>
      <c r="TIY23" s="31"/>
      <c r="TIZ23" s="31"/>
      <c r="TJA23" s="31"/>
      <c r="TJB23" s="31"/>
      <c r="TJC23" s="31"/>
      <c r="TJD23" s="31"/>
      <c r="TJE23" s="31"/>
      <c r="TJF23" s="31"/>
      <c r="TJG23" s="31"/>
      <c r="TJH23" s="31"/>
      <c r="TJI23" s="31"/>
      <c r="TJJ23" s="31"/>
      <c r="TJK23" s="31"/>
      <c r="TJL23" s="31"/>
      <c r="TJM23" s="31"/>
      <c r="TJN23" s="31"/>
      <c r="TJO23" s="31"/>
      <c r="TJP23" s="31"/>
      <c r="TJQ23" s="31"/>
      <c r="TJR23" s="31"/>
      <c r="TJS23" s="31"/>
      <c r="TJT23" s="31"/>
      <c r="TJU23" s="31"/>
      <c r="TJV23" s="31"/>
      <c r="TJW23" s="31"/>
      <c r="TJX23" s="31"/>
      <c r="TJY23" s="31"/>
      <c r="TJZ23" s="31"/>
      <c r="TKA23" s="31"/>
      <c r="TKB23" s="31"/>
      <c r="TKC23" s="31"/>
      <c r="TKD23" s="31"/>
      <c r="TKE23" s="31"/>
      <c r="TKF23" s="31"/>
      <c r="TKG23" s="31"/>
      <c r="TKH23" s="31"/>
      <c r="TKI23" s="31"/>
      <c r="TKJ23" s="31"/>
      <c r="TKK23" s="31"/>
      <c r="TKL23" s="31"/>
      <c r="TKM23" s="31"/>
      <c r="TKN23" s="31"/>
      <c r="TKO23" s="31"/>
      <c r="TKP23" s="31"/>
      <c r="TKQ23" s="31"/>
      <c r="TKR23" s="31"/>
      <c r="TKS23" s="31"/>
      <c r="TKT23" s="31"/>
      <c r="TKU23" s="31"/>
      <c r="TKV23" s="31"/>
      <c r="TKW23" s="31"/>
      <c r="TKX23" s="31"/>
      <c r="TKY23" s="31"/>
      <c r="TKZ23" s="31"/>
      <c r="TLA23" s="31"/>
      <c r="TLB23" s="31"/>
      <c r="TLC23" s="31"/>
      <c r="TLD23" s="31"/>
      <c r="TLE23" s="31"/>
      <c r="TLF23" s="31"/>
      <c r="TLG23" s="31"/>
      <c r="TLH23" s="31"/>
      <c r="TLI23" s="31"/>
      <c r="TLJ23" s="31"/>
      <c r="TLK23" s="31"/>
      <c r="TLL23" s="31"/>
      <c r="TLM23" s="31"/>
      <c r="TLN23" s="31"/>
      <c r="TLO23" s="31"/>
      <c r="TLP23" s="31"/>
      <c r="TLQ23" s="31"/>
      <c r="TLR23" s="31"/>
      <c r="TLS23" s="31"/>
      <c r="TLT23" s="31"/>
      <c r="TLU23" s="31"/>
      <c r="TLV23" s="31"/>
      <c r="TLW23" s="31"/>
      <c r="TLX23" s="31"/>
      <c r="TLY23" s="31"/>
      <c r="TLZ23" s="31"/>
      <c r="TMA23" s="31"/>
      <c r="TMB23" s="31"/>
      <c r="TMC23" s="31"/>
      <c r="TMD23" s="31"/>
      <c r="TME23" s="31"/>
      <c r="TMF23" s="31"/>
      <c r="TMG23" s="31"/>
      <c r="TMH23" s="31"/>
      <c r="TMI23" s="31"/>
      <c r="TMJ23" s="31"/>
      <c r="TMK23" s="31"/>
      <c r="TML23" s="31"/>
      <c r="TMM23" s="31"/>
      <c r="TMN23" s="31"/>
      <c r="TMO23" s="31"/>
      <c r="TMP23" s="31"/>
      <c r="TMQ23" s="31"/>
      <c r="TMR23" s="31"/>
      <c r="TMS23" s="31"/>
      <c r="TMT23" s="31"/>
      <c r="TMU23" s="31"/>
      <c r="TMV23" s="31"/>
      <c r="TMW23" s="31"/>
      <c r="TMX23" s="31"/>
      <c r="TMY23" s="31"/>
      <c r="TMZ23" s="31"/>
      <c r="TNA23" s="31"/>
      <c r="TNB23" s="31"/>
      <c r="TNC23" s="31"/>
      <c r="TND23" s="31"/>
      <c r="TNE23" s="31"/>
      <c r="TNF23" s="31"/>
      <c r="TNG23" s="31"/>
      <c r="TNH23" s="31"/>
      <c r="TNI23" s="31"/>
      <c r="TNJ23" s="31"/>
      <c r="TNK23" s="31"/>
      <c r="TNL23" s="31"/>
      <c r="TNM23" s="31"/>
      <c r="TNN23" s="31"/>
      <c r="TNO23" s="31"/>
      <c r="TNP23" s="31"/>
      <c r="TNQ23" s="31"/>
      <c r="TNR23" s="31"/>
      <c r="TNS23" s="31"/>
      <c r="TNT23" s="31"/>
      <c r="TNU23" s="31"/>
      <c r="TNV23" s="31"/>
      <c r="TNW23" s="31"/>
      <c r="TNX23" s="31"/>
      <c r="TNY23" s="31"/>
      <c r="TNZ23" s="31"/>
      <c r="TOA23" s="31"/>
      <c r="TOB23" s="31"/>
      <c r="TOC23" s="31"/>
      <c r="TOD23" s="31"/>
      <c r="TOE23" s="31"/>
      <c r="TOF23" s="31"/>
      <c r="TOG23" s="31"/>
      <c r="TOH23" s="31"/>
      <c r="TOI23" s="31"/>
      <c r="TOJ23" s="31"/>
      <c r="TOK23" s="31"/>
      <c r="TOL23" s="31"/>
      <c r="TOM23" s="31"/>
      <c r="TON23" s="31"/>
      <c r="TOO23" s="31"/>
      <c r="TOP23" s="31"/>
      <c r="TOQ23" s="31"/>
      <c r="TOR23" s="31"/>
      <c r="TOS23" s="31"/>
      <c r="TOT23" s="31"/>
      <c r="TOU23" s="31"/>
      <c r="TOV23" s="31"/>
      <c r="TOW23" s="31"/>
      <c r="TOX23" s="31"/>
      <c r="TOY23" s="31"/>
      <c r="TOZ23" s="31"/>
      <c r="TPA23" s="31"/>
      <c r="TPB23" s="31"/>
      <c r="TPC23" s="31"/>
      <c r="TPD23" s="31"/>
      <c r="TPE23" s="31"/>
      <c r="TPF23" s="31"/>
      <c r="TPG23" s="31"/>
      <c r="TPH23" s="31"/>
      <c r="TPI23" s="31"/>
      <c r="TPJ23" s="31"/>
      <c r="TPK23" s="31"/>
      <c r="TPL23" s="31"/>
      <c r="TPM23" s="31"/>
      <c r="TPN23" s="31"/>
      <c r="TPO23" s="31"/>
      <c r="TPP23" s="31"/>
      <c r="TPQ23" s="31"/>
      <c r="TPR23" s="31"/>
      <c r="TPS23" s="31"/>
      <c r="TPT23" s="31"/>
      <c r="TPU23" s="31"/>
      <c r="TPV23" s="31"/>
      <c r="TPW23" s="31"/>
      <c r="TPX23" s="31"/>
      <c r="TPY23" s="31"/>
      <c r="TPZ23" s="31"/>
      <c r="TQA23" s="31"/>
      <c r="TQB23" s="31"/>
      <c r="TQC23" s="31"/>
      <c r="TQD23" s="31"/>
      <c r="TQE23" s="31"/>
      <c r="TQF23" s="31"/>
      <c r="TQG23" s="31"/>
      <c r="TQH23" s="31"/>
      <c r="TQI23" s="31"/>
      <c r="TQJ23" s="31"/>
      <c r="TQK23" s="31"/>
      <c r="TQL23" s="31"/>
      <c r="TQM23" s="31"/>
      <c r="TQN23" s="31"/>
      <c r="TQO23" s="31"/>
      <c r="TQP23" s="31"/>
      <c r="TQQ23" s="31"/>
      <c r="TQR23" s="31"/>
      <c r="TQS23" s="31"/>
      <c r="TQT23" s="31"/>
      <c r="TQU23" s="31"/>
      <c r="TQV23" s="31"/>
      <c r="TQW23" s="31"/>
      <c r="TQX23" s="31"/>
      <c r="TQY23" s="31"/>
      <c r="TQZ23" s="31"/>
      <c r="TRA23" s="31"/>
      <c r="TRB23" s="31"/>
      <c r="TRC23" s="31"/>
      <c r="TRD23" s="31"/>
      <c r="TRE23" s="31"/>
      <c r="TRF23" s="31"/>
      <c r="TRG23" s="31"/>
      <c r="TRH23" s="31"/>
      <c r="TRI23" s="31"/>
      <c r="TRJ23" s="31"/>
      <c r="TRK23" s="31"/>
      <c r="TRL23" s="31"/>
      <c r="TRM23" s="31"/>
      <c r="TRN23" s="31"/>
      <c r="TRO23" s="31"/>
      <c r="TRP23" s="31"/>
      <c r="TRQ23" s="31"/>
      <c r="TRR23" s="31"/>
      <c r="TRS23" s="31"/>
      <c r="TRT23" s="31"/>
      <c r="TRU23" s="31"/>
      <c r="TRV23" s="31"/>
      <c r="TRW23" s="31"/>
      <c r="TRX23" s="31"/>
      <c r="TRY23" s="31"/>
      <c r="TRZ23" s="31"/>
      <c r="TSA23" s="31"/>
      <c r="TSB23" s="31"/>
      <c r="TSC23" s="31"/>
      <c r="TSD23" s="31"/>
      <c r="TSE23" s="31"/>
      <c r="TSF23" s="31"/>
      <c r="TSG23" s="31"/>
      <c r="TSH23" s="31"/>
      <c r="TSI23" s="31"/>
      <c r="TSJ23" s="31"/>
      <c r="TSK23" s="31"/>
      <c r="TSL23" s="31"/>
      <c r="TSM23" s="31"/>
      <c r="TSN23" s="31"/>
      <c r="TSO23" s="31"/>
      <c r="TSP23" s="31"/>
      <c r="TSQ23" s="31"/>
      <c r="TSR23" s="31"/>
      <c r="TSS23" s="31"/>
      <c r="TST23" s="31"/>
      <c r="TSU23" s="31"/>
      <c r="TSV23" s="31"/>
      <c r="TSW23" s="31"/>
      <c r="TSX23" s="31"/>
      <c r="TSY23" s="31"/>
      <c r="TSZ23" s="31"/>
      <c r="TTA23" s="31"/>
      <c r="TTB23" s="31"/>
      <c r="TTC23" s="31"/>
      <c r="TTD23" s="31"/>
      <c r="TTE23" s="31"/>
      <c r="TTF23" s="31"/>
      <c r="TTG23" s="31"/>
      <c r="TTH23" s="31"/>
      <c r="TTI23" s="31"/>
      <c r="TTJ23" s="31"/>
      <c r="TTK23" s="31"/>
      <c r="TTL23" s="31"/>
      <c r="TTM23" s="31"/>
      <c r="TTN23" s="31"/>
      <c r="TTO23" s="31"/>
      <c r="TTP23" s="31"/>
      <c r="TTQ23" s="31"/>
      <c r="TTR23" s="31"/>
      <c r="TTS23" s="31"/>
      <c r="TTT23" s="31"/>
      <c r="TTU23" s="31"/>
      <c r="TTV23" s="31"/>
      <c r="TTW23" s="31"/>
      <c r="TTX23" s="31"/>
      <c r="TTY23" s="31"/>
      <c r="TTZ23" s="31"/>
      <c r="TUA23" s="31"/>
      <c r="TUB23" s="31"/>
      <c r="TUC23" s="31"/>
      <c r="TUD23" s="31"/>
      <c r="TUE23" s="31"/>
      <c r="TUF23" s="31"/>
      <c r="TUG23" s="31"/>
      <c r="TUH23" s="31"/>
      <c r="TUI23" s="31"/>
      <c r="TUJ23" s="31"/>
      <c r="TUK23" s="31"/>
      <c r="TUL23" s="31"/>
      <c r="TUM23" s="31"/>
      <c r="TUN23" s="31"/>
      <c r="TUO23" s="31"/>
      <c r="TUP23" s="31"/>
      <c r="TUQ23" s="31"/>
      <c r="TUR23" s="31"/>
      <c r="TUS23" s="31"/>
      <c r="TUT23" s="31"/>
      <c r="TUU23" s="31"/>
      <c r="TUV23" s="31"/>
      <c r="TUW23" s="31"/>
      <c r="TUX23" s="31"/>
      <c r="TUY23" s="31"/>
      <c r="TUZ23" s="31"/>
      <c r="TVA23" s="31"/>
      <c r="TVB23" s="31"/>
      <c r="TVC23" s="31"/>
      <c r="TVD23" s="31"/>
      <c r="TVE23" s="31"/>
      <c r="TVF23" s="31"/>
      <c r="TVG23" s="31"/>
      <c r="TVH23" s="31"/>
      <c r="TVI23" s="31"/>
      <c r="TVJ23" s="31"/>
      <c r="TVK23" s="31"/>
      <c r="TVL23" s="31"/>
      <c r="TVM23" s="31"/>
      <c r="TVN23" s="31"/>
      <c r="TVO23" s="31"/>
      <c r="TVP23" s="31"/>
      <c r="TVQ23" s="31"/>
      <c r="TVR23" s="31"/>
      <c r="TVS23" s="31"/>
      <c r="TVT23" s="31"/>
      <c r="TVU23" s="31"/>
      <c r="TVV23" s="31"/>
      <c r="TVW23" s="31"/>
      <c r="TVX23" s="31"/>
      <c r="TVY23" s="31"/>
      <c r="TVZ23" s="31"/>
      <c r="TWA23" s="31"/>
      <c r="TWB23" s="31"/>
      <c r="TWC23" s="31"/>
      <c r="TWD23" s="31"/>
      <c r="TWE23" s="31"/>
      <c r="TWF23" s="31"/>
      <c r="TWG23" s="31"/>
      <c r="TWH23" s="31"/>
      <c r="TWI23" s="31"/>
      <c r="TWJ23" s="31"/>
      <c r="TWK23" s="31"/>
      <c r="TWL23" s="31"/>
      <c r="TWM23" s="31"/>
      <c r="TWN23" s="31"/>
      <c r="TWO23" s="31"/>
      <c r="TWP23" s="31"/>
      <c r="TWQ23" s="31"/>
      <c r="TWR23" s="31"/>
      <c r="TWS23" s="31"/>
      <c r="TWT23" s="31"/>
      <c r="TWU23" s="31"/>
      <c r="TWV23" s="31"/>
      <c r="TWW23" s="31"/>
      <c r="TWX23" s="31"/>
      <c r="TWY23" s="31"/>
      <c r="TWZ23" s="31"/>
      <c r="TXA23" s="31"/>
      <c r="TXB23" s="31"/>
      <c r="TXC23" s="31"/>
      <c r="TXD23" s="31"/>
      <c r="TXE23" s="31"/>
      <c r="TXF23" s="31"/>
      <c r="TXG23" s="31"/>
      <c r="TXH23" s="31"/>
      <c r="TXI23" s="31"/>
      <c r="TXJ23" s="31"/>
      <c r="TXK23" s="31"/>
      <c r="TXL23" s="31"/>
      <c r="TXM23" s="31"/>
      <c r="TXN23" s="31"/>
      <c r="TXO23" s="31"/>
      <c r="TXP23" s="31"/>
      <c r="TXQ23" s="31"/>
      <c r="TXR23" s="31"/>
      <c r="TXS23" s="31"/>
      <c r="TXT23" s="31"/>
      <c r="TXU23" s="31"/>
      <c r="TXV23" s="31"/>
      <c r="TXW23" s="31"/>
      <c r="TXX23" s="31"/>
      <c r="TXY23" s="31"/>
      <c r="TXZ23" s="31"/>
      <c r="TYA23" s="31"/>
      <c r="TYB23" s="31"/>
      <c r="TYC23" s="31"/>
      <c r="TYD23" s="31"/>
      <c r="TYE23" s="31"/>
      <c r="TYF23" s="31"/>
      <c r="TYG23" s="31"/>
      <c r="TYH23" s="31"/>
      <c r="TYI23" s="31"/>
      <c r="TYJ23" s="31"/>
      <c r="TYK23" s="31"/>
      <c r="TYL23" s="31"/>
      <c r="TYM23" s="31"/>
      <c r="TYN23" s="31"/>
      <c r="TYO23" s="31"/>
      <c r="TYP23" s="31"/>
      <c r="TYQ23" s="31"/>
      <c r="TYR23" s="31"/>
      <c r="TYS23" s="31"/>
      <c r="TYT23" s="31"/>
      <c r="TYU23" s="31"/>
      <c r="TYV23" s="31"/>
      <c r="TYW23" s="31"/>
      <c r="TYX23" s="31"/>
      <c r="TYY23" s="31"/>
      <c r="TYZ23" s="31"/>
      <c r="TZA23" s="31"/>
      <c r="TZB23" s="31"/>
      <c r="TZC23" s="31"/>
      <c r="TZD23" s="31"/>
      <c r="TZE23" s="31"/>
      <c r="TZF23" s="31"/>
      <c r="TZG23" s="31"/>
      <c r="TZH23" s="31"/>
      <c r="TZI23" s="31"/>
      <c r="TZJ23" s="31"/>
      <c r="TZK23" s="31"/>
      <c r="TZL23" s="31"/>
      <c r="TZM23" s="31"/>
      <c r="TZN23" s="31"/>
      <c r="TZO23" s="31"/>
      <c r="TZP23" s="31"/>
      <c r="TZQ23" s="31"/>
      <c r="TZR23" s="31"/>
      <c r="TZS23" s="31"/>
      <c r="TZT23" s="31"/>
      <c r="TZU23" s="31"/>
      <c r="TZV23" s="31"/>
      <c r="TZW23" s="31"/>
      <c r="TZX23" s="31"/>
      <c r="TZY23" s="31"/>
      <c r="TZZ23" s="31"/>
      <c r="UAA23" s="31"/>
      <c r="UAB23" s="31"/>
      <c r="UAC23" s="31"/>
      <c r="UAD23" s="31"/>
      <c r="UAE23" s="31"/>
      <c r="UAF23" s="31"/>
      <c r="UAG23" s="31"/>
      <c r="UAH23" s="31"/>
      <c r="UAI23" s="31"/>
      <c r="UAJ23" s="31"/>
      <c r="UAK23" s="31"/>
      <c r="UAL23" s="31"/>
      <c r="UAM23" s="31"/>
      <c r="UAN23" s="31"/>
      <c r="UAO23" s="31"/>
      <c r="UAP23" s="31"/>
      <c r="UAQ23" s="31"/>
      <c r="UAR23" s="31"/>
      <c r="UAS23" s="31"/>
      <c r="UAT23" s="31"/>
      <c r="UAU23" s="31"/>
      <c r="UAV23" s="31"/>
      <c r="UAW23" s="31"/>
      <c r="UAX23" s="31"/>
      <c r="UAY23" s="31"/>
      <c r="UAZ23" s="31"/>
      <c r="UBA23" s="31"/>
      <c r="UBB23" s="31"/>
      <c r="UBC23" s="31"/>
      <c r="UBD23" s="31"/>
      <c r="UBE23" s="31"/>
      <c r="UBF23" s="31"/>
      <c r="UBG23" s="31"/>
      <c r="UBH23" s="31"/>
      <c r="UBI23" s="31"/>
      <c r="UBJ23" s="31"/>
      <c r="UBK23" s="31"/>
      <c r="UBL23" s="31"/>
      <c r="UBM23" s="31"/>
      <c r="UBN23" s="31"/>
      <c r="UBO23" s="31"/>
      <c r="UBP23" s="31"/>
      <c r="UBQ23" s="31"/>
      <c r="UBR23" s="31"/>
      <c r="UBS23" s="31"/>
      <c r="UBT23" s="31"/>
      <c r="UBU23" s="31"/>
      <c r="UBV23" s="31"/>
      <c r="UBW23" s="31"/>
      <c r="UBX23" s="31"/>
      <c r="UBY23" s="31"/>
      <c r="UBZ23" s="31"/>
      <c r="UCA23" s="31"/>
      <c r="UCB23" s="31"/>
      <c r="UCC23" s="31"/>
      <c r="UCD23" s="31"/>
      <c r="UCE23" s="31"/>
      <c r="UCF23" s="31"/>
      <c r="UCG23" s="31"/>
      <c r="UCH23" s="31"/>
      <c r="UCI23" s="31"/>
      <c r="UCJ23" s="31"/>
      <c r="UCK23" s="31"/>
      <c r="UCL23" s="31"/>
      <c r="UCM23" s="31"/>
      <c r="UCN23" s="31"/>
      <c r="UCO23" s="31"/>
      <c r="UCP23" s="31"/>
      <c r="UCQ23" s="31"/>
      <c r="UCR23" s="31"/>
      <c r="UCS23" s="31"/>
      <c r="UCT23" s="31"/>
      <c r="UCU23" s="31"/>
      <c r="UCV23" s="31"/>
      <c r="UCW23" s="31"/>
      <c r="UCX23" s="31"/>
      <c r="UCY23" s="31"/>
      <c r="UCZ23" s="31"/>
      <c r="UDA23" s="31"/>
      <c r="UDB23" s="31"/>
      <c r="UDC23" s="31"/>
      <c r="UDD23" s="31"/>
      <c r="UDE23" s="31"/>
      <c r="UDF23" s="31"/>
      <c r="UDG23" s="31"/>
      <c r="UDH23" s="31"/>
      <c r="UDI23" s="31"/>
      <c r="UDJ23" s="31"/>
      <c r="UDK23" s="31"/>
      <c r="UDL23" s="31"/>
      <c r="UDM23" s="31"/>
      <c r="UDN23" s="31"/>
      <c r="UDO23" s="31"/>
      <c r="UDP23" s="31"/>
      <c r="UDQ23" s="31"/>
      <c r="UDR23" s="31"/>
      <c r="UDS23" s="31"/>
      <c r="UDT23" s="31"/>
      <c r="UDU23" s="31"/>
      <c r="UDV23" s="31"/>
      <c r="UDW23" s="31"/>
      <c r="UDX23" s="31"/>
      <c r="UDY23" s="31"/>
      <c r="UDZ23" s="31"/>
      <c r="UEA23" s="31"/>
      <c r="UEB23" s="31"/>
      <c r="UEC23" s="31"/>
      <c r="UED23" s="31"/>
      <c r="UEE23" s="31"/>
      <c r="UEF23" s="31"/>
      <c r="UEG23" s="31"/>
      <c r="UEH23" s="31"/>
      <c r="UEI23" s="31"/>
      <c r="UEJ23" s="31"/>
      <c r="UEK23" s="31"/>
      <c r="UEL23" s="31"/>
      <c r="UEM23" s="31"/>
      <c r="UEN23" s="31"/>
      <c r="UEO23" s="31"/>
      <c r="UEP23" s="31"/>
      <c r="UEQ23" s="31"/>
      <c r="UER23" s="31"/>
      <c r="UES23" s="31"/>
      <c r="UET23" s="31"/>
      <c r="UEU23" s="31"/>
      <c r="UEV23" s="31"/>
      <c r="UEW23" s="31"/>
      <c r="UEX23" s="31"/>
      <c r="UEY23" s="31"/>
      <c r="UEZ23" s="31"/>
      <c r="UFA23" s="31"/>
      <c r="UFB23" s="31"/>
      <c r="UFC23" s="31"/>
      <c r="UFD23" s="31"/>
      <c r="UFE23" s="31"/>
      <c r="UFF23" s="31"/>
      <c r="UFG23" s="31"/>
      <c r="UFH23" s="31"/>
      <c r="UFI23" s="31"/>
      <c r="UFJ23" s="31"/>
      <c r="UFK23" s="31"/>
      <c r="UFL23" s="31"/>
      <c r="UFM23" s="31"/>
      <c r="UFN23" s="31"/>
      <c r="UFO23" s="31"/>
      <c r="UFP23" s="31"/>
      <c r="UFQ23" s="31"/>
      <c r="UFR23" s="31"/>
      <c r="UFS23" s="31"/>
      <c r="UFT23" s="31"/>
      <c r="UFU23" s="31"/>
      <c r="UFV23" s="31"/>
      <c r="UFW23" s="31"/>
      <c r="UFX23" s="31"/>
      <c r="UFY23" s="31"/>
      <c r="UFZ23" s="31"/>
      <c r="UGA23" s="31"/>
      <c r="UGB23" s="31"/>
      <c r="UGC23" s="31"/>
      <c r="UGD23" s="31"/>
      <c r="UGE23" s="31"/>
      <c r="UGF23" s="31"/>
      <c r="UGG23" s="31"/>
      <c r="UGH23" s="31"/>
      <c r="UGI23" s="31"/>
      <c r="UGJ23" s="31"/>
      <c r="UGK23" s="31"/>
      <c r="UGL23" s="31"/>
      <c r="UGM23" s="31"/>
      <c r="UGN23" s="31"/>
      <c r="UGO23" s="31"/>
      <c r="UGP23" s="31"/>
      <c r="UGQ23" s="31"/>
      <c r="UGR23" s="31"/>
      <c r="UGS23" s="31"/>
      <c r="UGT23" s="31"/>
      <c r="UGU23" s="31"/>
      <c r="UGV23" s="31"/>
      <c r="UGW23" s="31"/>
      <c r="UGX23" s="31"/>
      <c r="UGY23" s="31"/>
      <c r="UGZ23" s="31"/>
      <c r="UHA23" s="31"/>
      <c r="UHB23" s="31"/>
      <c r="UHC23" s="31"/>
      <c r="UHD23" s="31"/>
      <c r="UHE23" s="31"/>
      <c r="UHF23" s="31"/>
      <c r="UHG23" s="31"/>
      <c r="UHH23" s="31"/>
      <c r="UHI23" s="31"/>
      <c r="UHJ23" s="31"/>
      <c r="UHK23" s="31"/>
      <c r="UHL23" s="31"/>
      <c r="UHM23" s="31"/>
      <c r="UHN23" s="31"/>
      <c r="UHO23" s="31"/>
      <c r="UHP23" s="31"/>
      <c r="UHQ23" s="31"/>
      <c r="UHR23" s="31"/>
      <c r="UHS23" s="31"/>
      <c r="UHT23" s="31"/>
      <c r="UHU23" s="31"/>
      <c r="UHV23" s="31"/>
      <c r="UHW23" s="31"/>
      <c r="UHX23" s="31"/>
      <c r="UHY23" s="31"/>
      <c r="UHZ23" s="31"/>
      <c r="UIA23" s="31"/>
      <c r="UIB23" s="31"/>
      <c r="UIC23" s="31"/>
      <c r="UID23" s="31"/>
      <c r="UIE23" s="31"/>
      <c r="UIF23" s="31"/>
      <c r="UIG23" s="31"/>
      <c r="UIH23" s="31"/>
      <c r="UII23" s="31"/>
      <c r="UIJ23" s="31"/>
      <c r="UIK23" s="31"/>
      <c r="UIL23" s="31"/>
      <c r="UIM23" s="31"/>
      <c r="UIN23" s="31"/>
      <c r="UIO23" s="31"/>
      <c r="UIP23" s="31"/>
      <c r="UIQ23" s="31"/>
      <c r="UIR23" s="31"/>
      <c r="UIS23" s="31"/>
      <c r="UIT23" s="31"/>
      <c r="UIU23" s="31"/>
      <c r="UIV23" s="31"/>
      <c r="UIW23" s="31"/>
      <c r="UIX23" s="31"/>
      <c r="UIY23" s="31"/>
      <c r="UIZ23" s="31"/>
      <c r="UJA23" s="31"/>
      <c r="UJB23" s="31"/>
      <c r="UJC23" s="31"/>
      <c r="UJD23" s="31"/>
      <c r="UJE23" s="31"/>
      <c r="UJF23" s="31"/>
      <c r="UJG23" s="31"/>
      <c r="UJH23" s="31"/>
      <c r="UJI23" s="31"/>
      <c r="UJJ23" s="31"/>
      <c r="UJK23" s="31"/>
      <c r="UJL23" s="31"/>
      <c r="UJM23" s="31"/>
      <c r="UJN23" s="31"/>
      <c r="UJO23" s="31"/>
      <c r="UJP23" s="31"/>
      <c r="UJQ23" s="31"/>
      <c r="UJR23" s="31"/>
      <c r="UJS23" s="31"/>
      <c r="UJT23" s="31"/>
      <c r="UJU23" s="31"/>
      <c r="UJV23" s="31"/>
      <c r="UJW23" s="31"/>
      <c r="UJX23" s="31"/>
      <c r="UJY23" s="31"/>
      <c r="UJZ23" s="31"/>
      <c r="UKA23" s="31"/>
      <c r="UKB23" s="31"/>
      <c r="UKC23" s="31"/>
      <c r="UKD23" s="31"/>
      <c r="UKE23" s="31"/>
      <c r="UKF23" s="31"/>
      <c r="UKG23" s="31"/>
      <c r="UKH23" s="31"/>
      <c r="UKI23" s="31"/>
      <c r="UKJ23" s="31"/>
      <c r="UKK23" s="31"/>
      <c r="UKL23" s="31"/>
      <c r="UKM23" s="31"/>
      <c r="UKN23" s="31"/>
      <c r="UKO23" s="31"/>
      <c r="UKP23" s="31"/>
      <c r="UKQ23" s="31"/>
      <c r="UKR23" s="31"/>
      <c r="UKS23" s="31"/>
      <c r="UKT23" s="31"/>
      <c r="UKU23" s="31"/>
      <c r="UKV23" s="31"/>
      <c r="UKW23" s="31"/>
      <c r="UKX23" s="31"/>
      <c r="UKY23" s="31"/>
      <c r="UKZ23" s="31"/>
      <c r="ULA23" s="31"/>
      <c r="ULB23" s="31"/>
      <c r="ULC23" s="31"/>
      <c r="ULD23" s="31"/>
      <c r="ULE23" s="31"/>
      <c r="ULF23" s="31"/>
      <c r="ULG23" s="31"/>
      <c r="ULH23" s="31"/>
      <c r="ULI23" s="31"/>
      <c r="ULJ23" s="31"/>
      <c r="ULK23" s="31"/>
      <c r="ULL23" s="31"/>
      <c r="ULM23" s="31"/>
      <c r="ULN23" s="31"/>
      <c r="ULO23" s="31"/>
      <c r="ULP23" s="31"/>
      <c r="ULQ23" s="31"/>
      <c r="ULR23" s="31"/>
      <c r="ULS23" s="31"/>
      <c r="ULT23" s="31"/>
      <c r="ULU23" s="31"/>
      <c r="ULV23" s="31"/>
      <c r="ULW23" s="31"/>
      <c r="ULX23" s="31"/>
      <c r="ULY23" s="31"/>
      <c r="ULZ23" s="31"/>
      <c r="UMA23" s="31"/>
      <c r="UMB23" s="31"/>
      <c r="UMC23" s="31"/>
      <c r="UMD23" s="31"/>
      <c r="UME23" s="31"/>
      <c r="UMF23" s="31"/>
      <c r="UMG23" s="31"/>
      <c r="UMH23" s="31"/>
      <c r="UMI23" s="31"/>
      <c r="UMJ23" s="31"/>
      <c r="UMK23" s="31"/>
      <c r="UML23" s="31"/>
      <c r="UMM23" s="31"/>
      <c r="UMN23" s="31"/>
      <c r="UMO23" s="31"/>
      <c r="UMP23" s="31"/>
      <c r="UMQ23" s="31"/>
      <c r="UMR23" s="31"/>
      <c r="UMS23" s="31"/>
      <c r="UMT23" s="31"/>
      <c r="UMU23" s="31"/>
      <c r="UMV23" s="31"/>
      <c r="UMW23" s="31"/>
      <c r="UMX23" s="31"/>
      <c r="UMY23" s="31"/>
      <c r="UMZ23" s="31"/>
      <c r="UNA23" s="31"/>
      <c r="UNB23" s="31"/>
      <c r="UNC23" s="31"/>
      <c r="UND23" s="31"/>
      <c r="UNE23" s="31"/>
      <c r="UNF23" s="31"/>
      <c r="UNG23" s="31"/>
      <c r="UNH23" s="31"/>
      <c r="UNI23" s="31"/>
      <c r="UNJ23" s="31"/>
      <c r="UNK23" s="31"/>
      <c r="UNL23" s="31"/>
      <c r="UNM23" s="31"/>
      <c r="UNN23" s="31"/>
      <c r="UNO23" s="31"/>
      <c r="UNP23" s="31"/>
      <c r="UNQ23" s="31"/>
      <c r="UNR23" s="31"/>
      <c r="UNS23" s="31"/>
      <c r="UNT23" s="31"/>
      <c r="UNU23" s="31"/>
      <c r="UNV23" s="31"/>
      <c r="UNW23" s="31"/>
      <c r="UNX23" s="31"/>
      <c r="UNY23" s="31"/>
      <c r="UNZ23" s="31"/>
      <c r="UOA23" s="31"/>
      <c r="UOB23" s="31"/>
      <c r="UOC23" s="31"/>
      <c r="UOD23" s="31"/>
      <c r="UOE23" s="31"/>
      <c r="UOF23" s="31"/>
      <c r="UOG23" s="31"/>
      <c r="UOH23" s="31"/>
      <c r="UOI23" s="31"/>
      <c r="UOJ23" s="31"/>
      <c r="UOK23" s="31"/>
      <c r="UOL23" s="31"/>
      <c r="UOM23" s="31"/>
      <c r="UON23" s="31"/>
      <c r="UOO23" s="31"/>
      <c r="UOP23" s="31"/>
      <c r="UOQ23" s="31"/>
      <c r="UOR23" s="31"/>
      <c r="UOS23" s="31"/>
      <c r="UOT23" s="31"/>
      <c r="UOU23" s="31"/>
      <c r="UOV23" s="31"/>
      <c r="UOW23" s="31"/>
      <c r="UOX23" s="31"/>
      <c r="UOY23" s="31"/>
      <c r="UOZ23" s="31"/>
      <c r="UPA23" s="31"/>
      <c r="UPB23" s="31"/>
      <c r="UPC23" s="31"/>
      <c r="UPD23" s="31"/>
      <c r="UPE23" s="31"/>
      <c r="UPF23" s="31"/>
      <c r="UPG23" s="31"/>
      <c r="UPH23" s="31"/>
      <c r="UPI23" s="31"/>
      <c r="UPJ23" s="31"/>
      <c r="UPK23" s="31"/>
      <c r="UPL23" s="31"/>
      <c r="UPM23" s="31"/>
      <c r="UPN23" s="31"/>
      <c r="UPO23" s="31"/>
      <c r="UPP23" s="31"/>
      <c r="UPQ23" s="31"/>
      <c r="UPR23" s="31"/>
      <c r="UPS23" s="31"/>
      <c r="UPT23" s="31"/>
      <c r="UPU23" s="31"/>
      <c r="UPV23" s="31"/>
      <c r="UPW23" s="31"/>
      <c r="UPX23" s="31"/>
      <c r="UPY23" s="31"/>
      <c r="UPZ23" s="31"/>
      <c r="UQA23" s="31"/>
      <c r="UQB23" s="31"/>
      <c r="UQC23" s="31"/>
      <c r="UQD23" s="31"/>
      <c r="UQE23" s="31"/>
      <c r="UQF23" s="31"/>
      <c r="UQG23" s="31"/>
      <c r="UQH23" s="31"/>
      <c r="UQI23" s="31"/>
      <c r="UQJ23" s="31"/>
      <c r="UQK23" s="31"/>
      <c r="UQL23" s="31"/>
      <c r="UQM23" s="31"/>
      <c r="UQN23" s="31"/>
      <c r="UQO23" s="31"/>
      <c r="UQP23" s="31"/>
      <c r="UQQ23" s="31"/>
      <c r="UQR23" s="31"/>
      <c r="UQS23" s="31"/>
      <c r="UQT23" s="31"/>
      <c r="UQU23" s="31"/>
      <c r="UQV23" s="31"/>
      <c r="UQW23" s="31"/>
      <c r="UQX23" s="31"/>
      <c r="UQY23" s="31"/>
      <c r="UQZ23" s="31"/>
      <c r="URA23" s="31"/>
      <c r="URB23" s="31"/>
      <c r="URC23" s="31"/>
      <c r="URD23" s="31"/>
      <c r="URE23" s="31"/>
      <c r="URF23" s="31"/>
      <c r="URG23" s="31"/>
      <c r="URH23" s="31"/>
      <c r="URI23" s="31"/>
      <c r="URJ23" s="31"/>
      <c r="URK23" s="31"/>
      <c r="URL23" s="31"/>
      <c r="URM23" s="31"/>
      <c r="URN23" s="31"/>
      <c r="URO23" s="31"/>
      <c r="URP23" s="31"/>
      <c r="URQ23" s="31"/>
      <c r="URR23" s="31"/>
      <c r="URS23" s="31"/>
      <c r="URT23" s="31"/>
      <c r="URU23" s="31"/>
      <c r="URV23" s="31"/>
      <c r="URW23" s="31"/>
      <c r="URX23" s="31"/>
      <c r="URY23" s="31"/>
      <c r="URZ23" s="31"/>
      <c r="USA23" s="31"/>
      <c r="USB23" s="31"/>
      <c r="USC23" s="31"/>
      <c r="USD23" s="31"/>
      <c r="USE23" s="31"/>
      <c r="USF23" s="31"/>
      <c r="USG23" s="31"/>
      <c r="USH23" s="31"/>
      <c r="USI23" s="31"/>
      <c r="USJ23" s="31"/>
      <c r="USK23" s="31"/>
      <c r="USL23" s="31"/>
      <c r="USM23" s="31"/>
      <c r="USN23" s="31"/>
      <c r="USO23" s="31"/>
      <c r="USP23" s="31"/>
      <c r="USQ23" s="31"/>
      <c r="USR23" s="31"/>
      <c r="USS23" s="31"/>
      <c r="UST23" s="31"/>
      <c r="USU23" s="31"/>
      <c r="USV23" s="31"/>
      <c r="USW23" s="31"/>
      <c r="USX23" s="31"/>
      <c r="USY23" s="31"/>
      <c r="USZ23" s="31"/>
      <c r="UTA23" s="31"/>
      <c r="UTB23" s="31"/>
      <c r="UTC23" s="31"/>
      <c r="UTD23" s="31"/>
      <c r="UTE23" s="31"/>
      <c r="UTF23" s="31"/>
      <c r="UTG23" s="31"/>
      <c r="UTH23" s="31"/>
      <c r="UTI23" s="31"/>
      <c r="UTJ23" s="31"/>
      <c r="UTK23" s="31"/>
      <c r="UTL23" s="31"/>
      <c r="UTM23" s="31"/>
      <c r="UTN23" s="31"/>
      <c r="UTO23" s="31"/>
      <c r="UTP23" s="31"/>
      <c r="UTQ23" s="31"/>
      <c r="UTR23" s="31"/>
      <c r="UTS23" s="31"/>
      <c r="UTT23" s="31"/>
      <c r="UTU23" s="31"/>
      <c r="UTV23" s="31"/>
      <c r="UTW23" s="31"/>
      <c r="UTX23" s="31"/>
      <c r="UTY23" s="31"/>
      <c r="UTZ23" s="31"/>
      <c r="UUA23" s="31"/>
      <c r="UUB23" s="31"/>
      <c r="UUC23" s="31"/>
      <c r="UUD23" s="31"/>
      <c r="UUE23" s="31"/>
      <c r="UUF23" s="31"/>
      <c r="UUG23" s="31"/>
      <c r="UUH23" s="31"/>
      <c r="UUI23" s="31"/>
      <c r="UUJ23" s="31"/>
      <c r="UUK23" s="31"/>
      <c r="UUL23" s="31"/>
      <c r="UUM23" s="31"/>
      <c r="UUN23" s="31"/>
      <c r="UUO23" s="31"/>
      <c r="UUP23" s="31"/>
      <c r="UUQ23" s="31"/>
      <c r="UUR23" s="31"/>
      <c r="UUS23" s="31"/>
      <c r="UUT23" s="31"/>
      <c r="UUU23" s="31"/>
      <c r="UUV23" s="31"/>
      <c r="UUW23" s="31"/>
      <c r="UUX23" s="31"/>
      <c r="UUY23" s="31"/>
      <c r="UUZ23" s="31"/>
      <c r="UVA23" s="31"/>
      <c r="UVB23" s="31"/>
      <c r="UVC23" s="31"/>
      <c r="UVD23" s="31"/>
      <c r="UVE23" s="31"/>
      <c r="UVF23" s="31"/>
      <c r="UVG23" s="31"/>
      <c r="UVH23" s="31"/>
      <c r="UVI23" s="31"/>
      <c r="UVJ23" s="31"/>
      <c r="UVK23" s="31"/>
      <c r="UVL23" s="31"/>
      <c r="UVM23" s="31"/>
      <c r="UVN23" s="31"/>
      <c r="UVO23" s="31"/>
      <c r="UVP23" s="31"/>
      <c r="UVQ23" s="31"/>
      <c r="UVR23" s="31"/>
      <c r="UVS23" s="31"/>
      <c r="UVT23" s="31"/>
      <c r="UVU23" s="31"/>
      <c r="UVV23" s="31"/>
      <c r="UVW23" s="31"/>
      <c r="UVX23" s="31"/>
      <c r="UVY23" s="31"/>
      <c r="UVZ23" s="31"/>
      <c r="UWA23" s="31"/>
      <c r="UWB23" s="31"/>
      <c r="UWC23" s="31"/>
      <c r="UWD23" s="31"/>
      <c r="UWE23" s="31"/>
      <c r="UWF23" s="31"/>
      <c r="UWG23" s="31"/>
      <c r="UWH23" s="31"/>
      <c r="UWI23" s="31"/>
      <c r="UWJ23" s="31"/>
      <c r="UWK23" s="31"/>
      <c r="UWL23" s="31"/>
      <c r="UWM23" s="31"/>
      <c r="UWN23" s="31"/>
      <c r="UWO23" s="31"/>
      <c r="UWP23" s="31"/>
      <c r="UWQ23" s="31"/>
      <c r="UWR23" s="31"/>
      <c r="UWS23" s="31"/>
      <c r="UWT23" s="31"/>
      <c r="UWU23" s="31"/>
      <c r="UWV23" s="31"/>
      <c r="UWW23" s="31"/>
      <c r="UWX23" s="31"/>
      <c r="UWY23" s="31"/>
      <c r="UWZ23" s="31"/>
      <c r="UXA23" s="31"/>
      <c r="UXB23" s="31"/>
      <c r="UXC23" s="31"/>
      <c r="UXD23" s="31"/>
      <c r="UXE23" s="31"/>
      <c r="UXF23" s="31"/>
      <c r="UXG23" s="31"/>
      <c r="UXH23" s="31"/>
      <c r="UXI23" s="31"/>
      <c r="UXJ23" s="31"/>
      <c r="UXK23" s="31"/>
      <c r="UXL23" s="31"/>
      <c r="UXM23" s="31"/>
      <c r="UXN23" s="31"/>
      <c r="UXO23" s="31"/>
      <c r="UXP23" s="31"/>
      <c r="UXQ23" s="31"/>
      <c r="UXR23" s="31"/>
      <c r="UXS23" s="31"/>
      <c r="UXT23" s="31"/>
      <c r="UXU23" s="31"/>
      <c r="UXV23" s="31"/>
      <c r="UXW23" s="31"/>
      <c r="UXX23" s="31"/>
      <c r="UXY23" s="31"/>
      <c r="UXZ23" s="31"/>
      <c r="UYA23" s="31"/>
      <c r="UYB23" s="31"/>
      <c r="UYC23" s="31"/>
      <c r="UYD23" s="31"/>
      <c r="UYE23" s="31"/>
      <c r="UYF23" s="31"/>
      <c r="UYG23" s="31"/>
      <c r="UYH23" s="31"/>
      <c r="UYI23" s="31"/>
      <c r="UYJ23" s="31"/>
      <c r="UYK23" s="31"/>
      <c r="UYL23" s="31"/>
      <c r="UYM23" s="31"/>
      <c r="UYN23" s="31"/>
      <c r="UYO23" s="31"/>
      <c r="UYP23" s="31"/>
      <c r="UYQ23" s="31"/>
      <c r="UYR23" s="31"/>
      <c r="UYS23" s="31"/>
      <c r="UYT23" s="31"/>
      <c r="UYU23" s="31"/>
      <c r="UYV23" s="31"/>
      <c r="UYW23" s="31"/>
      <c r="UYX23" s="31"/>
      <c r="UYY23" s="31"/>
      <c r="UYZ23" s="31"/>
      <c r="UZA23" s="31"/>
      <c r="UZB23" s="31"/>
      <c r="UZC23" s="31"/>
      <c r="UZD23" s="31"/>
      <c r="UZE23" s="31"/>
      <c r="UZF23" s="31"/>
      <c r="UZG23" s="31"/>
      <c r="UZH23" s="31"/>
      <c r="UZI23" s="31"/>
      <c r="UZJ23" s="31"/>
      <c r="UZK23" s="31"/>
      <c r="UZL23" s="31"/>
      <c r="UZM23" s="31"/>
      <c r="UZN23" s="31"/>
      <c r="UZO23" s="31"/>
      <c r="UZP23" s="31"/>
      <c r="UZQ23" s="31"/>
      <c r="UZR23" s="31"/>
      <c r="UZS23" s="31"/>
      <c r="UZT23" s="31"/>
      <c r="UZU23" s="31"/>
      <c r="UZV23" s="31"/>
      <c r="UZW23" s="31"/>
      <c r="UZX23" s="31"/>
      <c r="UZY23" s="31"/>
      <c r="UZZ23" s="31"/>
      <c r="VAA23" s="31"/>
      <c r="VAB23" s="31"/>
      <c r="VAC23" s="31"/>
      <c r="VAD23" s="31"/>
      <c r="VAE23" s="31"/>
      <c r="VAF23" s="31"/>
      <c r="VAG23" s="31"/>
      <c r="VAH23" s="31"/>
      <c r="VAI23" s="31"/>
      <c r="VAJ23" s="31"/>
      <c r="VAK23" s="31"/>
      <c r="VAL23" s="31"/>
      <c r="VAM23" s="31"/>
      <c r="VAN23" s="31"/>
      <c r="VAO23" s="31"/>
      <c r="VAP23" s="31"/>
      <c r="VAQ23" s="31"/>
      <c r="VAR23" s="31"/>
      <c r="VAS23" s="31"/>
      <c r="VAT23" s="31"/>
      <c r="VAU23" s="31"/>
      <c r="VAV23" s="31"/>
      <c r="VAW23" s="31"/>
      <c r="VAX23" s="31"/>
      <c r="VAY23" s="31"/>
      <c r="VAZ23" s="31"/>
      <c r="VBA23" s="31"/>
      <c r="VBB23" s="31"/>
      <c r="VBC23" s="31"/>
      <c r="VBD23" s="31"/>
      <c r="VBE23" s="31"/>
      <c r="VBF23" s="31"/>
      <c r="VBG23" s="31"/>
      <c r="VBH23" s="31"/>
      <c r="VBI23" s="31"/>
      <c r="VBJ23" s="31"/>
      <c r="VBK23" s="31"/>
      <c r="VBL23" s="31"/>
      <c r="VBM23" s="31"/>
      <c r="VBN23" s="31"/>
      <c r="VBO23" s="31"/>
      <c r="VBP23" s="31"/>
      <c r="VBQ23" s="31"/>
      <c r="VBR23" s="31"/>
      <c r="VBS23" s="31"/>
      <c r="VBT23" s="31"/>
      <c r="VBU23" s="31"/>
      <c r="VBV23" s="31"/>
      <c r="VBW23" s="31"/>
      <c r="VBX23" s="31"/>
      <c r="VBY23" s="31"/>
      <c r="VBZ23" s="31"/>
      <c r="VCA23" s="31"/>
      <c r="VCB23" s="31"/>
      <c r="VCC23" s="31"/>
      <c r="VCD23" s="31"/>
      <c r="VCE23" s="31"/>
      <c r="VCF23" s="31"/>
      <c r="VCG23" s="31"/>
      <c r="VCH23" s="31"/>
      <c r="VCI23" s="31"/>
      <c r="VCJ23" s="31"/>
      <c r="VCK23" s="31"/>
      <c r="VCL23" s="31"/>
      <c r="VCM23" s="31"/>
      <c r="VCN23" s="31"/>
      <c r="VCO23" s="31"/>
      <c r="VCP23" s="31"/>
      <c r="VCQ23" s="31"/>
      <c r="VCR23" s="31"/>
      <c r="VCS23" s="31"/>
      <c r="VCT23" s="31"/>
      <c r="VCU23" s="31"/>
      <c r="VCV23" s="31"/>
      <c r="VCW23" s="31"/>
      <c r="VCX23" s="31"/>
      <c r="VCY23" s="31"/>
      <c r="VCZ23" s="31"/>
      <c r="VDA23" s="31"/>
      <c r="VDB23" s="31"/>
      <c r="VDC23" s="31"/>
      <c r="VDD23" s="31"/>
      <c r="VDE23" s="31"/>
      <c r="VDF23" s="31"/>
      <c r="VDG23" s="31"/>
      <c r="VDH23" s="31"/>
      <c r="VDI23" s="31"/>
      <c r="VDJ23" s="31"/>
      <c r="VDK23" s="31"/>
      <c r="VDL23" s="31"/>
      <c r="VDM23" s="31"/>
      <c r="VDN23" s="31"/>
      <c r="VDO23" s="31"/>
      <c r="VDP23" s="31"/>
      <c r="VDQ23" s="31"/>
      <c r="VDR23" s="31"/>
      <c r="VDS23" s="31"/>
      <c r="VDT23" s="31"/>
      <c r="VDU23" s="31"/>
      <c r="VDV23" s="31"/>
      <c r="VDW23" s="31"/>
      <c r="VDX23" s="31"/>
      <c r="VDY23" s="31"/>
      <c r="VDZ23" s="31"/>
      <c r="VEA23" s="31"/>
      <c r="VEB23" s="31"/>
      <c r="VEC23" s="31"/>
      <c r="VED23" s="31"/>
      <c r="VEE23" s="31"/>
      <c r="VEF23" s="31"/>
      <c r="VEG23" s="31"/>
      <c r="VEH23" s="31"/>
      <c r="VEI23" s="31"/>
      <c r="VEJ23" s="31"/>
      <c r="VEK23" s="31"/>
      <c r="VEL23" s="31"/>
      <c r="VEM23" s="31"/>
      <c r="VEN23" s="31"/>
      <c r="VEO23" s="31"/>
      <c r="VEP23" s="31"/>
      <c r="VEQ23" s="31"/>
      <c r="VER23" s="31"/>
      <c r="VES23" s="31"/>
      <c r="VET23" s="31"/>
      <c r="VEU23" s="31"/>
      <c r="VEV23" s="31"/>
      <c r="VEW23" s="31"/>
      <c r="VEX23" s="31"/>
      <c r="VEY23" s="31"/>
      <c r="VEZ23" s="31"/>
      <c r="VFA23" s="31"/>
      <c r="VFB23" s="31"/>
      <c r="VFC23" s="31"/>
      <c r="VFD23" s="31"/>
      <c r="VFE23" s="31"/>
      <c r="VFF23" s="31"/>
      <c r="VFG23" s="31"/>
      <c r="VFH23" s="31"/>
      <c r="VFI23" s="31"/>
      <c r="VFJ23" s="31"/>
      <c r="VFK23" s="31"/>
      <c r="VFL23" s="31"/>
      <c r="VFM23" s="31"/>
      <c r="VFN23" s="31"/>
      <c r="VFO23" s="31"/>
      <c r="VFP23" s="31"/>
      <c r="VFQ23" s="31"/>
      <c r="VFR23" s="31"/>
      <c r="VFS23" s="31"/>
      <c r="VFT23" s="31"/>
      <c r="VFU23" s="31"/>
      <c r="VFV23" s="31"/>
      <c r="VFW23" s="31"/>
      <c r="VFX23" s="31"/>
      <c r="VFY23" s="31"/>
      <c r="VFZ23" s="31"/>
      <c r="VGA23" s="31"/>
      <c r="VGB23" s="31"/>
      <c r="VGC23" s="31"/>
      <c r="VGD23" s="31"/>
      <c r="VGE23" s="31"/>
      <c r="VGF23" s="31"/>
      <c r="VGG23" s="31"/>
      <c r="VGH23" s="31"/>
      <c r="VGI23" s="31"/>
      <c r="VGJ23" s="31"/>
      <c r="VGK23" s="31"/>
      <c r="VGL23" s="31"/>
      <c r="VGM23" s="31"/>
      <c r="VGN23" s="31"/>
      <c r="VGO23" s="31"/>
      <c r="VGP23" s="31"/>
      <c r="VGQ23" s="31"/>
      <c r="VGR23" s="31"/>
      <c r="VGS23" s="31"/>
      <c r="VGT23" s="31"/>
      <c r="VGU23" s="31"/>
      <c r="VGV23" s="31"/>
      <c r="VGW23" s="31"/>
      <c r="VGX23" s="31"/>
      <c r="VGY23" s="31"/>
      <c r="VGZ23" s="31"/>
      <c r="VHA23" s="31"/>
      <c r="VHB23" s="31"/>
      <c r="VHC23" s="31"/>
      <c r="VHD23" s="31"/>
      <c r="VHE23" s="31"/>
      <c r="VHF23" s="31"/>
      <c r="VHG23" s="31"/>
      <c r="VHH23" s="31"/>
      <c r="VHI23" s="31"/>
      <c r="VHJ23" s="31"/>
      <c r="VHK23" s="31"/>
      <c r="VHL23" s="31"/>
      <c r="VHM23" s="31"/>
      <c r="VHN23" s="31"/>
      <c r="VHO23" s="31"/>
      <c r="VHP23" s="31"/>
      <c r="VHQ23" s="31"/>
      <c r="VHR23" s="31"/>
      <c r="VHS23" s="31"/>
      <c r="VHT23" s="31"/>
      <c r="VHU23" s="31"/>
      <c r="VHV23" s="31"/>
      <c r="VHW23" s="31"/>
      <c r="VHX23" s="31"/>
      <c r="VHY23" s="31"/>
      <c r="VHZ23" s="31"/>
      <c r="VIA23" s="31"/>
      <c r="VIB23" s="31"/>
      <c r="VIC23" s="31"/>
      <c r="VID23" s="31"/>
      <c r="VIE23" s="31"/>
      <c r="VIF23" s="31"/>
      <c r="VIG23" s="31"/>
      <c r="VIH23" s="31"/>
      <c r="VII23" s="31"/>
      <c r="VIJ23" s="31"/>
      <c r="VIK23" s="31"/>
      <c r="VIL23" s="31"/>
      <c r="VIM23" s="31"/>
      <c r="VIN23" s="31"/>
      <c r="VIO23" s="31"/>
      <c r="VIP23" s="31"/>
      <c r="VIQ23" s="31"/>
      <c r="VIR23" s="31"/>
      <c r="VIS23" s="31"/>
      <c r="VIT23" s="31"/>
      <c r="VIU23" s="31"/>
      <c r="VIV23" s="31"/>
      <c r="VIW23" s="31"/>
      <c r="VIX23" s="31"/>
      <c r="VIY23" s="31"/>
      <c r="VIZ23" s="31"/>
      <c r="VJA23" s="31"/>
      <c r="VJB23" s="31"/>
      <c r="VJC23" s="31"/>
      <c r="VJD23" s="31"/>
      <c r="VJE23" s="31"/>
      <c r="VJF23" s="31"/>
      <c r="VJG23" s="31"/>
      <c r="VJH23" s="31"/>
      <c r="VJI23" s="31"/>
      <c r="VJJ23" s="31"/>
      <c r="VJK23" s="31"/>
      <c r="VJL23" s="31"/>
      <c r="VJM23" s="31"/>
      <c r="VJN23" s="31"/>
      <c r="VJO23" s="31"/>
      <c r="VJP23" s="31"/>
      <c r="VJQ23" s="31"/>
      <c r="VJR23" s="31"/>
      <c r="VJS23" s="31"/>
      <c r="VJT23" s="31"/>
      <c r="VJU23" s="31"/>
      <c r="VJV23" s="31"/>
      <c r="VJW23" s="31"/>
      <c r="VJX23" s="31"/>
      <c r="VJY23" s="31"/>
      <c r="VJZ23" s="31"/>
      <c r="VKA23" s="31"/>
      <c r="VKB23" s="31"/>
      <c r="VKC23" s="31"/>
      <c r="VKD23" s="31"/>
      <c r="VKE23" s="31"/>
      <c r="VKF23" s="31"/>
      <c r="VKG23" s="31"/>
      <c r="VKH23" s="31"/>
      <c r="VKI23" s="31"/>
      <c r="VKJ23" s="31"/>
      <c r="VKK23" s="31"/>
      <c r="VKL23" s="31"/>
      <c r="VKM23" s="31"/>
      <c r="VKN23" s="31"/>
      <c r="VKO23" s="31"/>
      <c r="VKP23" s="31"/>
      <c r="VKQ23" s="31"/>
      <c r="VKR23" s="31"/>
      <c r="VKS23" s="31"/>
      <c r="VKT23" s="31"/>
      <c r="VKU23" s="31"/>
      <c r="VKV23" s="31"/>
      <c r="VKW23" s="31"/>
      <c r="VKX23" s="31"/>
      <c r="VKY23" s="31"/>
      <c r="VKZ23" s="31"/>
      <c r="VLA23" s="31"/>
      <c r="VLB23" s="31"/>
      <c r="VLC23" s="31"/>
      <c r="VLD23" s="31"/>
      <c r="VLE23" s="31"/>
      <c r="VLF23" s="31"/>
      <c r="VLG23" s="31"/>
      <c r="VLH23" s="31"/>
      <c r="VLI23" s="31"/>
      <c r="VLJ23" s="31"/>
      <c r="VLK23" s="31"/>
      <c r="VLL23" s="31"/>
      <c r="VLM23" s="31"/>
      <c r="VLN23" s="31"/>
      <c r="VLO23" s="31"/>
      <c r="VLP23" s="31"/>
      <c r="VLQ23" s="31"/>
      <c r="VLR23" s="31"/>
      <c r="VLS23" s="31"/>
      <c r="VLT23" s="31"/>
      <c r="VLU23" s="31"/>
      <c r="VLV23" s="31"/>
      <c r="VLW23" s="31"/>
      <c r="VLX23" s="31"/>
      <c r="VLY23" s="31"/>
      <c r="VLZ23" s="31"/>
      <c r="VMA23" s="31"/>
      <c r="VMB23" s="31"/>
      <c r="VMC23" s="31"/>
      <c r="VMD23" s="31"/>
      <c r="VME23" s="31"/>
      <c r="VMF23" s="31"/>
      <c r="VMG23" s="31"/>
      <c r="VMH23" s="31"/>
      <c r="VMI23" s="31"/>
      <c r="VMJ23" s="31"/>
      <c r="VMK23" s="31"/>
      <c r="VML23" s="31"/>
      <c r="VMM23" s="31"/>
      <c r="VMN23" s="31"/>
      <c r="VMO23" s="31"/>
      <c r="VMP23" s="31"/>
      <c r="VMQ23" s="31"/>
      <c r="VMR23" s="31"/>
      <c r="VMS23" s="31"/>
      <c r="VMT23" s="31"/>
      <c r="VMU23" s="31"/>
      <c r="VMV23" s="31"/>
      <c r="VMW23" s="31"/>
      <c r="VMX23" s="31"/>
      <c r="VMY23" s="31"/>
      <c r="VMZ23" s="31"/>
      <c r="VNA23" s="31"/>
      <c r="VNB23" s="31"/>
      <c r="VNC23" s="31"/>
      <c r="VND23" s="31"/>
      <c r="VNE23" s="31"/>
      <c r="VNF23" s="31"/>
      <c r="VNG23" s="31"/>
      <c r="VNH23" s="31"/>
      <c r="VNI23" s="31"/>
      <c r="VNJ23" s="31"/>
      <c r="VNK23" s="31"/>
      <c r="VNL23" s="31"/>
      <c r="VNM23" s="31"/>
      <c r="VNN23" s="31"/>
      <c r="VNO23" s="31"/>
      <c r="VNP23" s="31"/>
      <c r="VNQ23" s="31"/>
      <c r="VNR23" s="31"/>
      <c r="VNS23" s="31"/>
      <c r="VNT23" s="31"/>
      <c r="VNU23" s="31"/>
      <c r="VNV23" s="31"/>
      <c r="VNW23" s="31"/>
      <c r="VNX23" s="31"/>
      <c r="VNY23" s="31"/>
      <c r="VNZ23" s="31"/>
      <c r="VOA23" s="31"/>
      <c r="VOB23" s="31"/>
      <c r="VOC23" s="31"/>
      <c r="VOD23" s="31"/>
      <c r="VOE23" s="31"/>
      <c r="VOF23" s="31"/>
      <c r="VOG23" s="31"/>
      <c r="VOH23" s="31"/>
      <c r="VOI23" s="31"/>
      <c r="VOJ23" s="31"/>
      <c r="VOK23" s="31"/>
      <c r="VOL23" s="31"/>
      <c r="VOM23" s="31"/>
      <c r="VON23" s="31"/>
      <c r="VOO23" s="31"/>
      <c r="VOP23" s="31"/>
      <c r="VOQ23" s="31"/>
      <c r="VOR23" s="31"/>
      <c r="VOS23" s="31"/>
      <c r="VOT23" s="31"/>
      <c r="VOU23" s="31"/>
      <c r="VOV23" s="31"/>
      <c r="VOW23" s="31"/>
      <c r="VOX23" s="31"/>
      <c r="VOY23" s="31"/>
      <c r="VOZ23" s="31"/>
      <c r="VPA23" s="31"/>
      <c r="VPB23" s="31"/>
      <c r="VPC23" s="31"/>
      <c r="VPD23" s="31"/>
      <c r="VPE23" s="31"/>
      <c r="VPF23" s="31"/>
      <c r="VPG23" s="31"/>
      <c r="VPH23" s="31"/>
      <c r="VPI23" s="31"/>
      <c r="VPJ23" s="31"/>
      <c r="VPK23" s="31"/>
      <c r="VPL23" s="31"/>
      <c r="VPM23" s="31"/>
      <c r="VPN23" s="31"/>
      <c r="VPO23" s="31"/>
      <c r="VPP23" s="31"/>
      <c r="VPQ23" s="31"/>
      <c r="VPR23" s="31"/>
      <c r="VPS23" s="31"/>
      <c r="VPT23" s="31"/>
      <c r="VPU23" s="31"/>
      <c r="VPV23" s="31"/>
      <c r="VPW23" s="31"/>
      <c r="VPX23" s="31"/>
      <c r="VPY23" s="31"/>
      <c r="VPZ23" s="31"/>
      <c r="VQA23" s="31"/>
      <c r="VQB23" s="31"/>
      <c r="VQC23" s="31"/>
      <c r="VQD23" s="31"/>
      <c r="VQE23" s="31"/>
      <c r="VQF23" s="31"/>
      <c r="VQG23" s="31"/>
      <c r="VQH23" s="31"/>
      <c r="VQI23" s="31"/>
      <c r="VQJ23" s="31"/>
      <c r="VQK23" s="31"/>
      <c r="VQL23" s="31"/>
      <c r="VQM23" s="31"/>
      <c r="VQN23" s="31"/>
      <c r="VQO23" s="31"/>
      <c r="VQP23" s="31"/>
      <c r="VQQ23" s="31"/>
      <c r="VQR23" s="31"/>
      <c r="VQS23" s="31"/>
      <c r="VQT23" s="31"/>
      <c r="VQU23" s="31"/>
      <c r="VQV23" s="31"/>
      <c r="VQW23" s="31"/>
      <c r="VQX23" s="31"/>
      <c r="VQY23" s="31"/>
      <c r="VQZ23" s="31"/>
      <c r="VRA23" s="31"/>
      <c r="VRB23" s="31"/>
      <c r="VRC23" s="31"/>
      <c r="VRD23" s="31"/>
      <c r="VRE23" s="31"/>
      <c r="VRF23" s="31"/>
      <c r="VRG23" s="31"/>
      <c r="VRH23" s="31"/>
      <c r="VRI23" s="31"/>
      <c r="VRJ23" s="31"/>
      <c r="VRK23" s="31"/>
      <c r="VRL23" s="31"/>
      <c r="VRM23" s="31"/>
      <c r="VRN23" s="31"/>
      <c r="VRO23" s="31"/>
      <c r="VRP23" s="31"/>
      <c r="VRQ23" s="31"/>
      <c r="VRR23" s="31"/>
      <c r="VRS23" s="31"/>
      <c r="VRT23" s="31"/>
      <c r="VRU23" s="31"/>
      <c r="VRV23" s="31"/>
      <c r="VRW23" s="31"/>
      <c r="VRX23" s="31"/>
      <c r="VRY23" s="31"/>
      <c r="VRZ23" s="31"/>
      <c r="VSA23" s="31"/>
      <c r="VSB23" s="31"/>
      <c r="VSC23" s="31"/>
      <c r="VSD23" s="31"/>
      <c r="VSE23" s="31"/>
      <c r="VSF23" s="31"/>
      <c r="VSG23" s="31"/>
      <c r="VSH23" s="31"/>
      <c r="VSI23" s="31"/>
      <c r="VSJ23" s="31"/>
      <c r="VSK23" s="31"/>
      <c r="VSL23" s="31"/>
      <c r="VSM23" s="31"/>
      <c r="VSN23" s="31"/>
      <c r="VSO23" s="31"/>
      <c r="VSP23" s="31"/>
      <c r="VSQ23" s="31"/>
      <c r="VSR23" s="31"/>
      <c r="VSS23" s="31"/>
      <c r="VST23" s="31"/>
      <c r="VSU23" s="31"/>
      <c r="VSV23" s="31"/>
      <c r="VSW23" s="31"/>
      <c r="VSX23" s="31"/>
      <c r="VSY23" s="31"/>
      <c r="VSZ23" s="31"/>
      <c r="VTA23" s="31"/>
      <c r="VTB23" s="31"/>
      <c r="VTC23" s="31"/>
      <c r="VTD23" s="31"/>
      <c r="VTE23" s="31"/>
      <c r="VTF23" s="31"/>
      <c r="VTG23" s="31"/>
      <c r="VTH23" s="31"/>
      <c r="VTI23" s="31"/>
      <c r="VTJ23" s="31"/>
      <c r="VTK23" s="31"/>
      <c r="VTL23" s="31"/>
      <c r="VTM23" s="31"/>
      <c r="VTN23" s="31"/>
      <c r="VTO23" s="31"/>
      <c r="VTP23" s="31"/>
      <c r="VTQ23" s="31"/>
      <c r="VTR23" s="31"/>
      <c r="VTS23" s="31"/>
      <c r="VTT23" s="31"/>
      <c r="VTU23" s="31"/>
      <c r="VTV23" s="31"/>
      <c r="VTW23" s="31"/>
      <c r="VTX23" s="31"/>
      <c r="VTY23" s="31"/>
      <c r="VTZ23" s="31"/>
      <c r="VUA23" s="31"/>
      <c r="VUB23" s="31"/>
      <c r="VUC23" s="31"/>
      <c r="VUD23" s="31"/>
      <c r="VUE23" s="31"/>
      <c r="VUF23" s="31"/>
      <c r="VUG23" s="31"/>
      <c r="VUH23" s="31"/>
      <c r="VUI23" s="31"/>
      <c r="VUJ23" s="31"/>
      <c r="VUK23" s="31"/>
      <c r="VUL23" s="31"/>
      <c r="VUM23" s="31"/>
      <c r="VUN23" s="31"/>
      <c r="VUO23" s="31"/>
      <c r="VUP23" s="31"/>
      <c r="VUQ23" s="31"/>
      <c r="VUR23" s="31"/>
      <c r="VUS23" s="31"/>
      <c r="VUT23" s="31"/>
      <c r="VUU23" s="31"/>
      <c r="VUV23" s="31"/>
      <c r="VUW23" s="31"/>
      <c r="VUX23" s="31"/>
      <c r="VUY23" s="31"/>
      <c r="VUZ23" s="31"/>
      <c r="VVA23" s="31"/>
      <c r="VVB23" s="31"/>
      <c r="VVC23" s="31"/>
      <c r="VVD23" s="31"/>
      <c r="VVE23" s="31"/>
      <c r="VVF23" s="31"/>
      <c r="VVG23" s="31"/>
      <c r="VVH23" s="31"/>
      <c r="VVI23" s="31"/>
      <c r="VVJ23" s="31"/>
      <c r="VVK23" s="31"/>
      <c r="VVL23" s="31"/>
      <c r="VVM23" s="31"/>
      <c r="VVN23" s="31"/>
      <c r="VVO23" s="31"/>
      <c r="VVP23" s="31"/>
      <c r="VVQ23" s="31"/>
      <c r="VVR23" s="31"/>
      <c r="VVS23" s="31"/>
      <c r="VVT23" s="31"/>
      <c r="VVU23" s="31"/>
      <c r="VVV23" s="31"/>
      <c r="VVW23" s="31"/>
      <c r="VVX23" s="31"/>
      <c r="VVY23" s="31"/>
      <c r="VVZ23" s="31"/>
      <c r="VWA23" s="31"/>
      <c r="VWB23" s="31"/>
      <c r="VWC23" s="31"/>
      <c r="VWD23" s="31"/>
      <c r="VWE23" s="31"/>
      <c r="VWF23" s="31"/>
      <c r="VWG23" s="31"/>
      <c r="VWH23" s="31"/>
      <c r="VWI23" s="31"/>
      <c r="VWJ23" s="31"/>
      <c r="VWK23" s="31"/>
      <c r="VWL23" s="31"/>
      <c r="VWM23" s="31"/>
      <c r="VWN23" s="31"/>
      <c r="VWO23" s="31"/>
      <c r="VWP23" s="31"/>
      <c r="VWQ23" s="31"/>
      <c r="VWR23" s="31"/>
      <c r="VWS23" s="31"/>
      <c r="VWT23" s="31"/>
      <c r="VWU23" s="31"/>
      <c r="VWV23" s="31"/>
      <c r="VWW23" s="31"/>
      <c r="VWX23" s="31"/>
      <c r="VWY23" s="31"/>
      <c r="VWZ23" s="31"/>
      <c r="VXA23" s="31"/>
      <c r="VXB23" s="31"/>
      <c r="VXC23" s="31"/>
      <c r="VXD23" s="31"/>
      <c r="VXE23" s="31"/>
      <c r="VXF23" s="31"/>
      <c r="VXG23" s="31"/>
      <c r="VXH23" s="31"/>
      <c r="VXI23" s="31"/>
      <c r="VXJ23" s="31"/>
      <c r="VXK23" s="31"/>
      <c r="VXL23" s="31"/>
      <c r="VXM23" s="31"/>
      <c r="VXN23" s="31"/>
      <c r="VXO23" s="31"/>
      <c r="VXP23" s="31"/>
      <c r="VXQ23" s="31"/>
      <c r="VXR23" s="31"/>
      <c r="VXS23" s="31"/>
      <c r="VXT23" s="31"/>
      <c r="VXU23" s="31"/>
      <c r="VXV23" s="31"/>
      <c r="VXW23" s="31"/>
      <c r="VXX23" s="31"/>
      <c r="VXY23" s="31"/>
      <c r="VXZ23" s="31"/>
      <c r="VYA23" s="31"/>
      <c r="VYB23" s="31"/>
      <c r="VYC23" s="31"/>
      <c r="VYD23" s="31"/>
      <c r="VYE23" s="31"/>
      <c r="VYF23" s="31"/>
      <c r="VYG23" s="31"/>
      <c r="VYH23" s="31"/>
      <c r="VYI23" s="31"/>
      <c r="VYJ23" s="31"/>
      <c r="VYK23" s="31"/>
      <c r="VYL23" s="31"/>
      <c r="VYM23" s="31"/>
      <c r="VYN23" s="31"/>
      <c r="VYO23" s="31"/>
      <c r="VYP23" s="31"/>
      <c r="VYQ23" s="31"/>
      <c r="VYR23" s="31"/>
      <c r="VYS23" s="31"/>
      <c r="VYT23" s="31"/>
      <c r="VYU23" s="31"/>
      <c r="VYV23" s="31"/>
      <c r="VYW23" s="31"/>
      <c r="VYX23" s="31"/>
      <c r="VYY23" s="31"/>
      <c r="VYZ23" s="31"/>
      <c r="VZA23" s="31"/>
      <c r="VZB23" s="31"/>
      <c r="VZC23" s="31"/>
      <c r="VZD23" s="31"/>
      <c r="VZE23" s="31"/>
      <c r="VZF23" s="31"/>
      <c r="VZG23" s="31"/>
      <c r="VZH23" s="31"/>
      <c r="VZI23" s="31"/>
      <c r="VZJ23" s="31"/>
      <c r="VZK23" s="31"/>
      <c r="VZL23" s="31"/>
      <c r="VZM23" s="31"/>
      <c r="VZN23" s="31"/>
      <c r="VZO23" s="31"/>
      <c r="VZP23" s="31"/>
      <c r="VZQ23" s="31"/>
      <c r="VZR23" s="31"/>
      <c r="VZS23" s="31"/>
      <c r="VZT23" s="31"/>
      <c r="VZU23" s="31"/>
      <c r="VZV23" s="31"/>
      <c r="VZW23" s="31"/>
      <c r="VZX23" s="31"/>
      <c r="VZY23" s="31"/>
      <c r="VZZ23" s="31"/>
      <c r="WAA23" s="31"/>
      <c r="WAB23" s="31"/>
      <c r="WAC23" s="31"/>
      <c r="WAD23" s="31"/>
      <c r="WAE23" s="31"/>
      <c r="WAF23" s="31"/>
      <c r="WAG23" s="31"/>
      <c r="WAH23" s="31"/>
      <c r="WAI23" s="31"/>
      <c r="WAJ23" s="31"/>
      <c r="WAK23" s="31"/>
      <c r="WAL23" s="31"/>
      <c r="WAM23" s="31"/>
      <c r="WAN23" s="31"/>
      <c r="WAO23" s="31"/>
      <c r="WAP23" s="31"/>
      <c r="WAQ23" s="31"/>
      <c r="WAR23" s="31"/>
      <c r="WAS23" s="31"/>
      <c r="WAT23" s="31"/>
      <c r="WAU23" s="31"/>
      <c r="WAV23" s="31"/>
      <c r="WAW23" s="31"/>
      <c r="WAX23" s="31"/>
      <c r="WAY23" s="31"/>
      <c r="WAZ23" s="31"/>
      <c r="WBA23" s="31"/>
      <c r="WBB23" s="31"/>
      <c r="WBC23" s="31"/>
      <c r="WBD23" s="31"/>
      <c r="WBE23" s="31"/>
      <c r="WBF23" s="31"/>
      <c r="WBG23" s="31"/>
      <c r="WBH23" s="31"/>
      <c r="WBI23" s="31"/>
      <c r="WBJ23" s="31"/>
      <c r="WBK23" s="31"/>
      <c r="WBL23" s="31"/>
      <c r="WBM23" s="31"/>
      <c r="WBN23" s="31"/>
      <c r="WBO23" s="31"/>
      <c r="WBP23" s="31"/>
      <c r="WBQ23" s="31"/>
      <c r="WBR23" s="31"/>
      <c r="WBS23" s="31"/>
      <c r="WBT23" s="31"/>
      <c r="WBU23" s="31"/>
      <c r="WBV23" s="31"/>
      <c r="WBW23" s="31"/>
      <c r="WBX23" s="31"/>
      <c r="WBY23" s="31"/>
      <c r="WBZ23" s="31"/>
      <c r="WCA23" s="31"/>
      <c r="WCB23" s="31"/>
      <c r="WCC23" s="31"/>
      <c r="WCD23" s="31"/>
      <c r="WCE23" s="31"/>
      <c r="WCF23" s="31"/>
      <c r="WCG23" s="31"/>
      <c r="WCH23" s="31"/>
      <c r="WCI23" s="31"/>
      <c r="WCJ23" s="31"/>
      <c r="WCK23" s="31"/>
      <c r="WCL23" s="31"/>
      <c r="WCM23" s="31"/>
      <c r="WCN23" s="31"/>
      <c r="WCO23" s="31"/>
      <c r="WCP23" s="31"/>
      <c r="WCQ23" s="31"/>
      <c r="WCR23" s="31"/>
      <c r="WCS23" s="31"/>
      <c r="WCT23" s="31"/>
      <c r="WCU23" s="31"/>
      <c r="WCV23" s="31"/>
      <c r="WCW23" s="31"/>
      <c r="WCX23" s="31"/>
      <c r="WCY23" s="31"/>
      <c r="WCZ23" s="31"/>
      <c r="WDA23" s="31"/>
      <c r="WDB23" s="31"/>
      <c r="WDC23" s="31"/>
      <c r="WDD23" s="31"/>
      <c r="WDE23" s="31"/>
      <c r="WDF23" s="31"/>
      <c r="WDG23" s="31"/>
      <c r="WDH23" s="31"/>
      <c r="WDI23" s="31"/>
      <c r="WDJ23" s="31"/>
      <c r="WDK23" s="31"/>
      <c r="WDL23" s="31"/>
      <c r="WDM23" s="31"/>
      <c r="WDN23" s="31"/>
      <c r="WDO23" s="31"/>
      <c r="WDP23" s="31"/>
      <c r="WDQ23" s="31"/>
      <c r="WDR23" s="31"/>
      <c r="WDS23" s="31"/>
      <c r="WDT23" s="31"/>
      <c r="WDU23" s="31"/>
      <c r="WDV23" s="31"/>
      <c r="WDW23" s="31"/>
      <c r="WDX23" s="31"/>
      <c r="WDY23" s="31"/>
      <c r="WDZ23" s="31"/>
      <c r="WEA23" s="31"/>
      <c r="WEB23" s="31"/>
      <c r="WEC23" s="31"/>
      <c r="WED23" s="31"/>
      <c r="WEE23" s="31"/>
      <c r="WEF23" s="31"/>
      <c r="WEG23" s="31"/>
      <c r="WEH23" s="31"/>
      <c r="WEI23" s="31"/>
      <c r="WEJ23" s="31"/>
      <c r="WEK23" s="31"/>
      <c r="WEL23" s="31"/>
      <c r="WEM23" s="31"/>
      <c r="WEN23" s="31"/>
      <c r="WEO23" s="31"/>
      <c r="WEP23" s="31"/>
      <c r="WEQ23" s="31"/>
      <c r="WER23" s="31"/>
      <c r="WES23" s="31"/>
      <c r="WET23" s="31"/>
      <c r="WEU23" s="31"/>
      <c r="WEV23" s="31"/>
      <c r="WEW23" s="31"/>
      <c r="WEX23" s="31"/>
      <c r="WEY23" s="31"/>
      <c r="WEZ23" s="31"/>
      <c r="WFA23" s="31"/>
      <c r="WFB23" s="31"/>
      <c r="WFC23" s="31"/>
      <c r="WFD23" s="31"/>
      <c r="WFE23" s="31"/>
      <c r="WFF23" s="31"/>
      <c r="WFG23" s="31"/>
      <c r="WFH23" s="31"/>
      <c r="WFI23" s="31"/>
      <c r="WFJ23" s="31"/>
      <c r="WFK23" s="31"/>
      <c r="WFL23" s="31"/>
      <c r="WFM23" s="31"/>
      <c r="WFN23" s="31"/>
      <c r="WFO23" s="31"/>
      <c r="WFP23" s="31"/>
      <c r="WFQ23" s="31"/>
      <c r="WFR23" s="31"/>
      <c r="WFS23" s="31"/>
      <c r="WFT23" s="31"/>
      <c r="WFU23" s="31"/>
      <c r="WFV23" s="31"/>
      <c r="WFW23" s="31"/>
      <c r="WFX23" s="31"/>
      <c r="WFY23" s="31"/>
      <c r="WFZ23" s="31"/>
      <c r="WGA23" s="31"/>
      <c r="WGB23" s="31"/>
      <c r="WGC23" s="31"/>
      <c r="WGD23" s="31"/>
      <c r="WGE23" s="31"/>
      <c r="WGF23" s="31"/>
      <c r="WGG23" s="31"/>
      <c r="WGH23" s="31"/>
      <c r="WGI23" s="31"/>
      <c r="WGJ23" s="31"/>
      <c r="WGK23" s="31"/>
      <c r="WGL23" s="31"/>
      <c r="WGM23" s="31"/>
      <c r="WGN23" s="31"/>
      <c r="WGO23" s="31"/>
      <c r="WGP23" s="31"/>
      <c r="WGQ23" s="31"/>
      <c r="WGR23" s="31"/>
      <c r="WGS23" s="31"/>
      <c r="WGT23" s="31"/>
      <c r="WGU23" s="31"/>
      <c r="WGV23" s="31"/>
      <c r="WGW23" s="31"/>
      <c r="WGX23" s="31"/>
      <c r="WGY23" s="31"/>
      <c r="WGZ23" s="31"/>
      <c r="WHA23" s="31"/>
      <c r="WHB23" s="31"/>
      <c r="WHC23" s="31"/>
      <c r="WHD23" s="31"/>
      <c r="WHE23" s="31"/>
      <c r="WHF23" s="31"/>
      <c r="WHG23" s="31"/>
      <c r="WHH23" s="31"/>
      <c r="WHI23" s="31"/>
      <c r="WHJ23" s="31"/>
      <c r="WHK23" s="31"/>
      <c r="WHL23" s="31"/>
      <c r="WHM23" s="31"/>
      <c r="WHN23" s="31"/>
      <c r="WHO23" s="31"/>
      <c r="WHP23" s="31"/>
      <c r="WHQ23" s="31"/>
      <c r="WHR23" s="31"/>
      <c r="WHS23" s="31"/>
      <c r="WHT23" s="31"/>
      <c r="WHU23" s="31"/>
      <c r="WHV23" s="31"/>
      <c r="WHW23" s="31"/>
      <c r="WHX23" s="31"/>
      <c r="WHY23" s="31"/>
      <c r="WHZ23" s="31"/>
      <c r="WIA23" s="31"/>
      <c r="WIB23" s="31"/>
      <c r="WIC23" s="31"/>
      <c r="WID23" s="31"/>
      <c r="WIE23" s="31"/>
      <c r="WIF23" s="31"/>
      <c r="WIG23" s="31"/>
      <c r="WIH23" s="31"/>
      <c r="WII23" s="31"/>
      <c r="WIJ23" s="31"/>
      <c r="WIK23" s="31"/>
      <c r="WIL23" s="31"/>
      <c r="WIM23" s="31"/>
      <c r="WIN23" s="31"/>
      <c r="WIO23" s="31"/>
      <c r="WIP23" s="31"/>
      <c r="WIQ23" s="31"/>
      <c r="WIR23" s="31"/>
      <c r="WIS23" s="31"/>
      <c r="WIT23" s="31"/>
      <c r="WIU23" s="31"/>
      <c r="WIV23" s="31"/>
      <c r="WIW23" s="31"/>
      <c r="WIX23" s="31"/>
      <c r="WIY23" s="31"/>
      <c r="WIZ23" s="31"/>
      <c r="WJA23" s="31"/>
      <c r="WJB23" s="31"/>
      <c r="WJC23" s="31"/>
      <c r="WJD23" s="31"/>
      <c r="WJE23" s="31"/>
      <c r="WJF23" s="31"/>
      <c r="WJG23" s="31"/>
      <c r="WJH23" s="31"/>
      <c r="WJI23" s="31"/>
      <c r="WJJ23" s="31"/>
      <c r="WJK23" s="31"/>
      <c r="WJL23" s="31"/>
      <c r="WJM23" s="31"/>
      <c r="WJN23" s="31"/>
      <c r="WJO23" s="31"/>
      <c r="WJP23" s="31"/>
      <c r="WJQ23" s="31"/>
      <c r="WJR23" s="31"/>
      <c r="WJS23" s="31"/>
      <c r="WJT23" s="31"/>
      <c r="WJU23" s="31"/>
      <c r="WJV23" s="31"/>
      <c r="WJW23" s="31"/>
      <c r="WJX23" s="31"/>
      <c r="WJY23" s="31"/>
      <c r="WJZ23" s="31"/>
      <c r="WKA23" s="31"/>
      <c r="WKB23" s="31"/>
      <c r="WKC23" s="31"/>
      <c r="WKD23" s="31"/>
      <c r="WKE23" s="31"/>
      <c r="WKF23" s="31"/>
      <c r="WKG23" s="31"/>
      <c r="WKH23" s="31"/>
      <c r="WKI23" s="31"/>
      <c r="WKJ23" s="31"/>
      <c r="WKK23" s="31"/>
      <c r="WKL23" s="31"/>
      <c r="WKM23" s="31"/>
      <c r="WKN23" s="31"/>
      <c r="WKO23" s="31"/>
      <c r="WKP23" s="31"/>
      <c r="WKQ23" s="31"/>
      <c r="WKR23" s="31"/>
      <c r="WKS23" s="31"/>
      <c r="WKT23" s="31"/>
      <c r="WKU23" s="31"/>
      <c r="WKV23" s="31"/>
      <c r="WKW23" s="31"/>
      <c r="WKX23" s="31"/>
      <c r="WKY23" s="31"/>
      <c r="WKZ23" s="31"/>
      <c r="WLA23" s="31"/>
      <c r="WLB23" s="31"/>
      <c r="WLC23" s="31"/>
      <c r="WLD23" s="31"/>
      <c r="WLE23" s="31"/>
      <c r="WLF23" s="31"/>
      <c r="WLG23" s="31"/>
      <c r="WLH23" s="31"/>
      <c r="WLI23" s="31"/>
      <c r="WLJ23" s="31"/>
      <c r="WLK23" s="31"/>
      <c r="WLL23" s="31"/>
      <c r="WLM23" s="31"/>
      <c r="WLN23" s="31"/>
      <c r="WLO23" s="31"/>
      <c r="WLP23" s="31"/>
      <c r="WLQ23" s="31"/>
      <c r="WLR23" s="31"/>
      <c r="WLS23" s="31"/>
      <c r="WLT23" s="31"/>
      <c r="WLU23" s="31"/>
      <c r="WLV23" s="31"/>
      <c r="WLW23" s="31"/>
      <c r="WLX23" s="31"/>
      <c r="WLY23" s="31"/>
      <c r="WLZ23" s="31"/>
      <c r="WMA23" s="31"/>
      <c r="WMB23" s="31"/>
      <c r="WMC23" s="31"/>
      <c r="WMD23" s="31"/>
      <c r="WME23" s="31"/>
      <c r="WMF23" s="31"/>
      <c r="WMG23" s="31"/>
      <c r="WMH23" s="31"/>
      <c r="WMI23" s="31"/>
      <c r="WMJ23" s="31"/>
      <c r="WMK23" s="31"/>
      <c r="WML23" s="31"/>
      <c r="WMM23" s="31"/>
      <c r="WMN23" s="31"/>
      <c r="WMO23" s="31"/>
      <c r="WMP23" s="31"/>
      <c r="WMQ23" s="31"/>
      <c r="WMR23" s="31"/>
      <c r="WMS23" s="31"/>
      <c r="WMT23" s="31"/>
      <c r="WMU23" s="31"/>
      <c r="WMV23" s="31"/>
      <c r="WMW23" s="31"/>
      <c r="WMX23" s="31"/>
      <c r="WMY23" s="31"/>
      <c r="WMZ23" s="31"/>
      <c r="WNA23" s="31"/>
      <c r="WNB23" s="31"/>
      <c r="WNC23" s="31"/>
      <c r="WND23" s="31"/>
      <c r="WNE23" s="31"/>
      <c r="WNF23" s="31"/>
      <c r="WNG23" s="31"/>
      <c r="WNH23" s="31"/>
      <c r="WNI23" s="31"/>
      <c r="WNJ23" s="31"/>
      <c r="WNK23" s="31"/>
      <c r="WNL23" s="31"/>
      <c r="WNM23" s="31"/>
      <c r="WNN23" s="31"/>
      <c r="WNO23" s="31"/>
      <c r="WNP23" s="31"/>
      <c r="WNQ23" s="31"/>
      <c r="WNR23" s="31"/>
      <c r="WNS23" s="31"/>
      <c r="WNT23" s="31"/>
      <c r="WNU23" s="31"/>
      <c r="WNV23" s="31"/>
      <c r="WNW23" s="31"/>
      <c r="WNX23" s="31"/>
      <c r="WNY23" s="31"/>
      <c r="WNZ23" s="31"/>
      <c r="WOA23" s="31"/>
      <c r="WOB23" s="31"/>
      <c r="WOC23" s="31"/>
      <c r="WOD23" s="31"/>
      <c r="WOE23" s="31"/>
      <c r="WOF23" s="31"/>
      <c r="WOG23" s="31"/>
      <c r="WOH23" s="31"/>
      <c r="WOI23" s="31"/>
      <c r="WOJ23" s="31"/>
      <c r="WOK23" s="31"/>
      <c r="WOL23" s="31"/>
      <c r="WOM23" s="31"/>
      <c r="WON23" s="31"/>
      <c r="WOO23" s="31"/>
      <c r="WOP23" s="31"/>
      <c r="WOQ23" s="31"/>
      <c r="WOR23" s="31"/>
      <c r="WOS23" s="31"/>
      <c r="WOT23" s="31"/>
      <c r="WOU23" s="31"/>
      <c r="WOV23" s="31"/>
      <c r="WOW23" s="31"/>
      <c r="WOX23" s="31"/>
      <c r="WOY23" s="31"/>
      <c r="WOZ23" s="31"/>
      <c r="WPA23" s="31"/>
      <c r="WPB23" s="31"/>
      <c r="WPC23" s="31"/>
      <c r="WPD23" s="31"/>
      <c r="WPE23" s="31"/>
      <c r="WPF23" s="31"/>
      <c r="WPG23" s="31"/>
      <c r="WPH23" s="31"/>
      <c r="WPI23" s="31"/>
      <c r="WPJ23" s="31"/>
      <c r="WPK23" s="31"/>
      <c r="WPL23" s="31"/>
      <c r="WPM23" s="31"/>
      <c r="WPN23" s="31"/>
      <c r="WPO23" s="31"/>
      <c r="WPP23" s="31"/>
      <c r="WPQ23" s="31"/>
      <c r="WPR23" s="31"/>
      <c r="WPS23" s="31"/>
      <c r="WPT23" s="31"/>
      <c r="WPU23" s="31"/>
      <c r="WPV23" s="31"/>
      <c r="WPW23" s="31"/>
      <c r="WPX23" s="31"/>
      <c r="WPY23" s="31"/>
      <c r="WPZ23" s="31"/>
      <c r="WQA23" s="31"/>
      <c r="WQB23" s="31"/>
      <c r="WQC23" s="31"/>
      <c r="WQD23" s="31"/>
      <c r="WQE23" s="31"/>
      <c r="WQF23" s="31"/>
      <c r="WQG23" s="31"/>
      <c r="WQH23" s="31"/>
      <c r="WQI23" s="31"/>
      <c r="WQJ23" s="31"/>
      <c r="WQK23" s="31"/>
      <c r="WQL23" s="31"/>
      <c r="WQM23" s="31"/>
      <c r="WQN23" s="31"/>
      <c r="WQO23" s="31"/>
      <c r="WQP23" s="31"/>
      <c r="WQQ23" s="31"/>
      <c r="WQR23" s="31"/>
      <c r="WQS23" s="31"/>
      <c r="WQT23" s="31"/>
      <c r="WQU23" s="31"/>
      <c r="WQV23" s="31"/>
      <c r="WQW23" s="31"/>
      <c r="WQX23" s="31"/>
      <c r="WQY23" s="31"/>
      <c r="WQZ23" s="31"/>
      <c r="WRA23" s="31"/>
      <c r="WRB23" s="31"/>
      <c r="WRC23" s="31"/>
      <c r="WRD23" s="31"/>
      <c r="WRE23" s="31"/>
      <c r="WRF23" s="31"/>
      <c r="WRG23" s="31"/>
      <c r="WRH23" s="31"/>
      <c r="WRI23" s="31"/>
      <c r="WRJ23" s="31"/>
      <c r="WRK23" s="31"/>
      <c r="WRL23" s="31"/>
      <c r="WRM23" s="31"/>
      <c r="WRN23" s="31"/>
      <c r="WRO23" s="31"/>
      <c r="WRP23" s="31"/>
      <c r="WRQ23" s="31"/>
      <c r="WRR23" s="31"/>
      <c r="WRS23" s="31"/>
      <c r="WRT23" s="31"/>
      <c r="WRU23" s="31"/>
      <c r="WRV23" s="31"/>
      <c r="WRW23" s="31"/>
      <c r="WRX23" s="31"/>
      <c r="WRY23" s="31"/>
      <c r="WRZ23" s="31"/>
      <c r="WSA23" s="31"/>
      <c r="WSB23" s="31"/>
      <c r="WSC23" s="31"/>
      <c r="WSD23" s="31"/>
      <c r="WSE23" s="31"/>
      <c r="WSF23" s="31"/>
      <c r="WSG23" s="31"/>
      <c r="WSH23" s="31"/>
      <c r="WSI23" s="31"/>
      <c r="WSJ23" s="31"/>
      <c r="WSK23" s="31"/>
      <c r="WSL23" s="31"/>
      <c r="WSM23" s="31"/>
      <c r="WSN23" s="31"/>
      <c r="WSO23" s="31"/>
      <c r="WSP23" s="31"/>
      <c r="WSQ23" s="31"/>
      <c r="WSR23" s="31"/>
      <c r="WSS23" s="31"/>
      <c r="WST23" s="31"/>
      <c r="WSU23" s="31"/>
      <c r="WSV23" s="31"/>
      <c r="WSW23" s="31"/>
      <c r="WSX23" s="31"/>
      <c r="WSY23" s="31"/>
      <c r="WSZ23" s="31"/>
      <c r="WTA23" s="31"/>
      <c r="WTB23" s="31"/>
      <c r="WTC23" s="31"/>
      <c r="WTD23" s="31"/>
      <c r="WTE23" s="31"/>
      <c r="WTF23" s="31"/>
      <c r="WTG23" s="31"/>
      <c r="WTH23" s="31"/>
      <c r="WTI23" s="31"/>
      <c r="WTJ23" s="31"/>
      <c r="WTK23" s="31"/>
      <c r="WTL23" s="31"/>
      <c r="WTM23" s="31"/>
      <c r="WTN23" s="31"/>
      <c r="WTO23" s="31"/>
      <c r="WTP23" s="31"/>
      <c r="WTQ23" s="31"/>
      <c r="WTR23" s="31"/>
      <c r="WTS23" s="31"/>
      <c r="WTT23" s="31"/>
      <c r="WTU23" s="31"/>
      <c r="WTV23" s="31"/>
      <c r="WTW23" s="31"/>
      <c r="WTX23" s="31"/>
      <c r="WTY23" s="31"/>
      <c r="WTZ23" s="31"/>
      <c r="WUA23" s="31"/>
      <c r="WUB23" s="31"/>
      <c r="WUC23" s="31"/>
      <c r="WUD23" s="31"/>
      <c r="WUE23" s="31"/>
      <c r="WUF23" s="31"/>
      <c r="WUG23" s="31"/>
      <c r="WUH23" s="31"/>
      <c r="WUI23" s="31"/>
      <c r="WUJ23" s="31"/>
      <c r="WUK23" s="31"/>
      <c r="WUL23" s="31"/>
      <c r="WUM23" s="31"/>
      <c r="WUN23" s="31"/>
      <c r="WUO23" s="31"/>
      <c r="WUP23" s="31"/>
      <c r="WUQ23" s="31"/>
      <c r="WUR23" s="31"/>
      <c r="WUS23" s="31"/>
      <c r="WUT23" s="31"/>
      <c r="WUU23" s="31"/>
      <c r="WUV23" s="31"/>
      <c r="WUW23" s="31"/>
      <c r="WUX23" s="31"/>
      <c r="WUY23" s="31"/>
      <c r="WUZ23" s="31"/>
      <c r="WVA23" s="31"/>
      <c r="WVB23" s="31"/>
      <c r="WVC23" s="31"/>
      <c r="WVD23" s="31"/>
      <c r="WVE23" s="31"/>
      <c r="WVF23" s="31"/>
      <c r="WVG23" s="31"/>
      <c r="WVH23" s="31"/>
      <c r="WVI23" s="31"/>
      <c r="WVJ23" s="31"/>
      <c r="WVK23" s="31"/>
      <c r="WVL23" s="31"/>
      <c r="WVM23" s="31"/>
      <c r="WVN23" s="31"/>
      <c r="WVO23" s="31"/>
      <c r="WVP23" s="31"/>
      <c r="WVQ23" s="31"/>
      <c r="WVR23" s="31"/>
      <c r="WVS23" s="31"/>
      <c r="WVT23" s="31"/>
      <c r="WVU23" s="31"/>
      <c r="WVV23" s="31"/>
      <c r="WVW23" s="31"/>
      <c r="WVX23" s="31"/>
      <c r="WVY23" s="31"/>
      <c r="WVZ23" s="31"/>
      <c r="WWA23" s="31"/>
      <c r="WWB23" s="31"/>
      <c r="WWC23" s="31"/>
      <c r="WWD23" s="31"/>
      <c r="WWE23" s="31"/>
      <c r="WWF23" s="31"/>
      <c r="WWG23" s="31"/>
      <c r="WWH23" s="31"/>
      <c r="WWI23" s="31"/>
      <c r="WWJ23" s="31"/>
      <c r="WWK23" s="31"/>
      <c r="WWL23" s="31"/>
      <c r="WWM23" s="31"/>
      <c r="WWN23" s="31"/>
      <c r="WWO23" s="31"/>
      <c r="WWP23" s="31"/>
      <c r="WWQ23" s="31"/>
      <c r="WWR23" s="31"/>
      <c r="WWS23" s="31"/>
      <c r="WWT23" s="31"/>
      <c r="WWU23" s="31"/>
      <c r="WWV23" s="31"/>
      <c r="WWW23" s="31"/>
      <c r="WWX23" s="31"/>
      <c r="WWY23" s="31"/>
      <c r="WWZ23" s="31"/>
      <c r="WXA23" s="31"/>
      <c r="WXB23" s="31"/>
      <c r="WXC23" s="31"/>
      <c r="WXD23" s="31"/>
      <c r="WXE23" s="31"/>
      <c r="WXF23" s="31"/>
      <c r="WXG23" s="31"/>
      <c r="WXH23" s="31"/>
      <c r="WXI23" s="31"/>
      <c r="WXJ23" s="31"/>
      <c r="WXK23" s="31"/>
      <c r="WXL23" s="31"/>
      <c r="WXM23" s="31"/>
      <c r="WXN23" s="31"/>
      <c r="WXO23" s="31"/>
      <c r="WXP23" s="31"/>
      <c r="WXQ23" s="31"/>
      <c r="WXR23" s="31"/>
      <c r="WXS23" s="31"/>
      <c r="WXT23" s="31"/>
      <c r="WXU23" s="31"/>
      <c r="WXV23" s="31"/>
      <c r="WXW23" s="31"/>
      <c r="WXX23" s="31"/>
      <c r="WXY23" s="31"/>
      <c r="WXZ23" s="31"/>
      <c r="WYA23" s="31"/>
      <c r="WYB23" s="31"/>
      <c r="WYC23" s="31"/>
      <c r="WYD23" s="31"/>
      <c r="WYE23" s="31"/>
      <c r="WYF23" s="31"/>
      <c r="WYG23" s="31"/>
      <c r="WYH23" s="31"/>
      <c r="WYI23" s="31"/>
      <c r="WYJ23" s="31"/>
      <c r="WYK23" s="31"/>
      <c r="WYL23" s="31"/>
      <c r="WYM23" s="31"/>
      <c r="WYN23" s="31"/>
      <c r="WYO23" s="31"/>
      <c r="WYP23" s="31"/>
      <c r="WYQ23" s="31"/>
      <c r="WYR23" s="31"/>
      <c r="WYS23" s="31"/>
      <c r="WYT23" s="31"/>
      <c r="WYU23" s="31"/>
      <c r="WYV23" s="31"/>
      <c r="WYW23" s="31"/>
      <c r="WYX23" s="31"/>
      <c r="WYY23" s="31"/>
      <c r="WYZ23" s="31"/>
      <c r="WZA23" s="31"/>
      <c r="WZB23" s="31"/>
      <c r="WZC23" s="31"/>
      <c r="WZD23" s="31"/>
      <c r="WZE23" s="31"/>
      <c r="WZF23" s="31"/>
      <c r="WZG23" s="31"/>
      <c r="WZH23" s="31"/>
      <c r="WZI23" s="31"/>
      <c r="WZJ23" s="31"/>
      <c r="WZK23" s="31"/>
      <c r="WZL23" s="31"/>
      <c r="WZM23" s="31"/>
      <c r="WZN23" s="31"/>
      <c r="WZO23" s="31"/>
      <c r="WZP23" s="31"/>
      <c r="WZQ23" s="31"/>
      <c r="WZR23" s="31"/>
      <c r="WZS23" s="31"/>
      <c r="WZT23" s="31"/>
      <c r="WZU23" s="31"/>
      <c r="WZV23" s="31"/>
      <c r="WZW23" s="31"/>
      <c r="WZX23" s="31"/>
      <c r="WZY23" s="31"/>
      <c r="WZZ23" s="31"/>
      <c r="XAA23" s="31"/>
      <c r="XAB23" s="31"/>
      <c r="XAC23" s="31"/>
      <c r="XAD23" s="31"/>
      <c r="XAE23" s="31"/>
      <c r="XAF23" s="31"/>
      <c r="XAG23" s="31"/>
      <c r="XAH23" s="31"/>
      <c r="XAI23" s="31"/>
      <c r="XAJ23" s="31"/>
      <c r="XAK23" s="31"/>
      <c r="XAL23" s="31"/>
      <c r="XAM23" s="31"/>
      <c r="XAN23" s="31"/>
      <c r="XAO23" s="31"/>
      <c r="XAP23" s="31"/>
      <c r="XAQ23" s="31"/>
      <c r="XAR23" s="31"/>
      <c r="XAS23" s="31"/>
      <c r="XAT23" s="31"/>
      <c r="XAU23" s="31"/>
      <c r="XAV23" s="31"/>
      <c r="XAW23" s="31"/>
      <c r="XAX23" s="31"/>
      <c r="XAY23" s="31"/>
      <c r="XAZ23" s="31"/>
      <c r="XBA23" s="31"/>
      <c r="XBB23" s="31"/>
      <c r="XBC23" s="31"/>
      <c r="XBD23" s="31"/>
      <c r="XBE23" s="31"/>
      <c r="XBF23" s="31"/>
      <c r="XBG23" s="31"/>
      <c r="XBH23" s="31"/>
      <c r="XBI23" s="31"/>
      <c r="XBJ23" s="31"/>
      <c r="XBK23" s="31"/>
      <c r="XBL23" s="31"/>
      <c r="XBM23" s="31"/>
      <c r="XBN23" s="31"/>
      <c r="XBO23" s="31"/>
      <c r="XBP23" s="31"/>
      <c r="XBQ23" s="31"/>
      <c r="XBR23" s="31"/>
      <c r="XBS23" s="31"/>
      <c r="XBT23" s="31"/>
      <c r="XBU23" s="31"/>
      <c r="XBV23" s="31"/>
      <c r="XBW23" s="31"/>
      <c r="XBX23" s="31"/>
      <c r="XBY23" s="31"/>
      <c r="XBZ23" s="31"/>
      <c r="XCA23" s="31"/>
      <c r="XCB23" s="31"/>
      <c r="XCC23" s="31"/>
      <c r="XCD23" s="31"/>
      <c r="XCE23" s="31"/>
      <c r="XCF23" s="31"/>
      <c r="XCG23" s="31"/>
      <c r="XCH23" s="31"/>
      <c r="XCI23" s="31"/>
      <c r="XCJ23" s="31"/>
      <c r="XCK23" s="31"/>
      <c r="XCL23" s="31"/>
      <c r="XCM23" s="31"/>
      <c r="XCN23" s="31"/>
      <c r="XCO23" s="31"/>
      <c r="XCP23" s="31"/>
      <c r="XCQ23" s="31"/>
      <c r="XCR23" s="31"/>
      <c r="XCS23" s="31"/>
      <c r="XCT23" s="31"/>
      <c r="XCU23" s="31"/>
      <c r="XCV23" s="31"/>
      <c r="XCW23" s="31"/>
      <c r="XCX23" s="31"/>
      <c r="XCY23" s="31"/>
      <c r="XCZ23" s="31"/>
      <c r="XDA23" s="31"/>
      <c r="XDB23" s="31"/>
      <c r="XDC23" s="31"/>
      <c r="XDD23" s="31"/>
      <c r="XDE23" s="31"/>
      <c r="XDF23" s="31"/>
      <c r="XDG23" s="31"/>
      <c r="XDH23" s="31"/>
      <c r="XDI23" s="31"/>
      <c r="XDJ23" s="31"/>
      <c r="XDK23" s="31"/>
      <c r="XDL23" s="31"/>
      <c r="XDM23" s="31"/>
      <c r="XDN23" s="31"/>
      <c r="XDO23" s="31"/>
      <c r="XDP23" s="31"/>
      <c r="XDQ23" s="31"/>
      <c r="XDR23" s="31"/>
      <c r="XDS23" s="31"/>
      <c r="XDT23" s="31"/>
      <c r="XDU23" s="31"/>
      <c r="XDV23" s="31"/>
      <c r="XDW23" s="31"/>
      <c r="XDX23" s="31"/>
      <c r="XDY23" s="31"/>
      <c r="XDZ23" s="31"/>
      <c r="XEA23" s="31"/>
      <c r="XEB23" s="31"/>
      <c r="XEC23" s="31"/>
      <c r="XED23" s="31"/>
      <c r="XEE23" s="31"/>
      <c r="XEF23" s="31"/>
      <c r="XEG23" s="31"/>
      <c r="XEH23" s="31"/>
      <c r="XEI23" s="31"/>
      <c r="XEJ23" s="31"/>
      <c r="XEK23" s="31"/>
      <c r="XEL23" s="31"/>
      <c r="XEM23" s="31"/>
      <c r="XEN23" s="31"/>
      <c r="XEO23" s="31"/>
      <c r="XEP23" s="31"/>
      <c r="XEQ23" s="31"/>
      <c r="XER23" s="31"/>
      <c r="XES23" s="31"/>
      <c r="XET23" s="31"/>
      <c r="XEU23" s="31"/>
      <c r="XEV23" s="31"/>
      <c r="XEW23" s="31"/>
      <c r="XEX23" s="31"/>
      <c r="XEY23" s="31"/>
      <c r="XEZ23" s="31"/>
      <c r="XFA23" s="31"/>
      <c r="XFB23" s="31"/>
      <c r="XFC23" s="31"/>
    </row>
    <row r="24" spans="1:16383" ht="22.5" customHeight="1" x14ac:dyDescent="0.25">
      <c r="A24" s="31" t="s">
        <v>355</v>
      </c>
      <c r="B24" s="535"/>
      <c r="C24" s="31"/>
      <c r="D24" s="31"/>
      <c r="E24" s="31"/>
      <c r="F24" s="31"/>
      <c r="G24" s="31"/>
      <c r="H24" s="31"/>
    </row>
    <row r="25" spans="1:16383" ht="13.5" customHeight="1" thickBot="1" x14ac:dyDescent="0.3">
      <c r="A25" s="35" t="s">
        <v>356</v>
      </c>
      <c r="B25" s="276"/>
      <c r="C25" s="521">
        <f>'CONTRACT PRICE ZAR'!G83+'CONTRACT PRICE ZAR'!G88+'CONTRACT PRICE ZAR'!G93</f>
        <v>0</v>
      </c>
      <c r="D25" s="521">
        <f>'CONTRACT PRICE ZAR'!J83+'CONTRACT PRICE ZAR'!J88+'CONTRACT PRICE ZAR'!J93</f>
        <v>0</v>
      </c>
      <c r="E25" s="521">
        <f>'CONTRACT PRICE ZAR'!M83+'CONTRACT PRICE ZAR'!M88+'CONTRACT PRICE ZAR'!M93</f>
        <v>0</v>
      </c>
      <c r="F25" s="521">
        <f>'CONTRACT PRICE ZAR'!P83+'CONTRACT PRICE ZAR'!P88+'CONTRACT PRICE ZAR'!P93</f>
        <v>0</v>
      </c>
      <c r="G25" s="521">
        <f>'CONTRACT PRICE ZAR'!S83+'CONTRACT PRICE ZAR'!S88+'CONTRACT PRICE ZAR'!S93</f>
        <v>0</v>
      </c>
      <c r="H25" s="521">
        <f>SUM(C25:G25)</f>
        <v>0</v>
      </c>
    </row>
    <row r="26" spans="1:16383" ht="19.5" customHeight="1" x14ac:dyDescent="0.25">
      <c r="A26" s="17"/>
      <c r="B26" s="554"/>
      <c r="C26" s="47"/>
      <c r="D26" s="47"/>
      <c r="E26" s="22"/>
      <c r="F26" s="47"/>
      <c r="G26" s="47"/>
      <c r="H26" s="22"/>
    </row>
    <row r="27" spans="1:16383" ht="19.5" customHeight="1" x14ac:dyDescent="0.25">
      <c r="A27" s="31" t="s">
        <v>357</v>
      </c>
      <c r="B27" s="554"/>
      <c r="C27" s="527" t="s">
        <v>3</v>
      </c>
      <c r="D27" s="527" t="s">
        <v>3</v>
      </c>
      <c r="E27" s="527" t="s">
        <v>3</v>
      </c>
      <c r="F27" s="527" t="s">
        <v>3</v>
      </c>
      <c r="G27" s="527" t="s">
        <v>3</v>
      </c>
      <c r="H27" s="527" t="s">
        <v>119</v>
      </c>
    </row>
    <row r="28" spans="1:16383" s="4" customFormat="1" ht="13.5" customHeight="1" thickBot="1" x14ac:dyDescent="0.3">
      <c r="A28" s="17"/>
      <c r="B28" s="555" t="str">
        <f>TEXT(VAT,"0%") &amp;" of Subtotal B"</f>
        <v>15% of Subtotal B</v>
      </c>
      <c r="C28" s="546">
        <f>'CONTRACT PRICE ZAR'!G98</f>
        <v>0</v>
      </c>
      <c r="D28" s="546">
        <f>'CONTRACT PRICE ZAR'!J98</f>
        <v>0</v>
      </c>
      <c r="E28" s="546">
        <f>'CONTRACT PRICE ZAR'!M98</f>
        <v>0</v>
      </c>
      <c r="F28" s="546">
        <f>'CONTRACT PRICE ZAR'!P98</f>
        <v>0</v>
      </c>
      <c r="G28" s="547">
        <f>'CONTRACT PRICE ZAR'!S98</f>
        <v>0</v>
      </c>
      <c r="H28" s="931">
        <f>SUM(C27:G28)</f>
        <v>0</v>
      </c>
      <c r="I28"/>
      <c r="J28"/>
      <c r="K28"/>
      <c r="L28"/>
      <c r="M28"/>
    </row>
    <row r="29" spans="1:16383" ht="19.5" customHeight="1" x14ac:dyDescent="0.25">
      <c r="A29" s="18"/>
      <c r="B29" s="556"/>
      <c r="C29" s="47"/>
      <c r="D29" s="47"/>
      <c r="E29" s="22"/>
      <c r="F29" s="47"/>
      <c r="G29" s="47"/>
      <c r="H29" s="22"/>
      <c r="I29"/>
      <c r="J29"/>
      <c r="K29"/>
      <c r="L29"/>
      <c r="M29"/>
    </row>
    <row r="30" spans="1:16383" s="12" customFormat="1" ht="19.5" customHeight="1" x14ac:dyDescent="0.25">
      <c r="A30" s="31" t="s">
        <v>362</v>
      </c>
      <c r="B30" s="535"/>
      <c r="C30" s="514" t="s">
        <v>3</v>
      </c>
      <c r="D30" s="514" t="s">
        <v>3</v>
      </c>
      <c r="E30" s="514" t="s">
        <v>3</v>
      </c>
      <c r="F30" s="514" t="s">
        <v>3</v>
      </c>
      <c r="G30" s="514" t="s">
        <v>3</v>
      </c>
      <c r="H30" s="514" t="s">
        <v>119</v>
      </c>
    </row>
    <row r="31" spans="1:16383" ht="13.5" customHeight="1" thickBot="1" x14ac:dyDescent="0.3">
      <c r="A31" s="78"/>
      <c r="B31" s="550" t="s">
        <v>128</v>
      </c>
      <c r="C31" s="548">
        <f>'CONTRACT PRICE ZAR'!G103</f>
        <v>0</v>
      </c>
      <c r="D31" s="546">
        <f>'CONTRACT PRICE ZAR'!J103</f>
        <v>0</v>
      </c>
      <c r="E31" s="546">
        <f>'CONTRACT PRICE ZAR'!M103</f>
        <v>0</v>
      </c>
      <c r="F31" s="546">
        <f>'CONTRACT PRICE ZAR'!P103</f>
        <v>0</v>
      </c>
      <c r="G31" s="546">
        <f>'CONTRACT PRICE ZAR'!S103</f>
        <v>0</v>
      </c>
      <c r="H31" s="931">
        <f>SUM(C30:G31)</f>
        <v>0</v>
      </c>
    </row>
    <row r="32" spans="1:16383" s="5" customFormat="1" ht="30" customHeight="1" thickBot="1" x14ac:dyDescent="0.3">
      <c r="A32" s="17"/>
      <c r="B32" s="14"/>
      <c r="C32" s="281"/>
      <c r="D32" s="281"/>
      <c r="E32" s="282"/>
      <c r="F32" s="281"/>
      <c r="G32" s="281"/>
      <c r="H32" s="282"/>
    </row>
    <row r="33" spans="1:8" ht="21.6" thickBot="1" x14ac:dyDescent="0.3">
      <c r="A33" s="286" t="s">
        <v>218</v>
      </c>
      <c r="B33" s="32"/>
      <c r="C33" s="536">
        <f>SUM(C22,C31,C28,C25)</f>
        <v>0</v>
      </c>
      <c r="D33" s="536">
        <f>SUM(D22,D31,D28,D25)</f>
        <v>0</v>
      </c>
      <c r="E33" s="536">
        <f>SUM(E22,E31,E28,E25)</f>
        <v>0</v>
      </c>
      <c r="F33" s="536">
        <f>SUM(F22,F31,F28,F25)</f>
        <v>0</v>
      </c>
      <c r="G33" s="536">
        <f>SUM(G22,G31,G28,G25)</f>
        <v>0</v>
      </c>
      <c r="H33" s="536">
        <f>SUM(C33:G33)</f>
        <v>0</v>
      </c>
    </row>
    <row r="34" spans="1:8" x14ac:dyDescent="0.25">
      <c r="A34" s="17"/>
      <c r="B34" s="14"/>
      <c r="C34" s="15"/>
      <c r="D34" s="16"/>
      <c r="E34" s="16"/>
      <c r="F34" s="15"/>
      <c r="G34" s="16"/>
      <c r="H34" s="16"/>
    </row>
    <row r="35" spans="1:8" ht="21" x14ac:dyDescent="0.25">
      <c r="A35" s="77"/>
      <c r="D35" s="2"/>
      <c r="E35" s="2"/>
      <c r="G35" s="2"/>
    </row>
    <row r="36" spans="1:8" x14ac:dyDescent="0.25">
      <c r="A36" s="5"/>
      <c r="D36" s="2"/>
      <c r="E36" s="2"/>
      <c r="G36" s="2"/>
    </row>
    <row r="37" spans="1:8" ht="18.75" customHeight="1" x14ac:dyDescent="0.25">
      <c r="A37" s="30"/>
      <c r="B37" s="30"/>
      <c r="D37" s="2"/>
      <c r="E37" s="2"/>
      <c r="G37" s="2"/>
    </row>
    <row r="38" spans="1:8" ht="15.6" x14ac:dyDescent="0.25">
      <c r="A38" s="30"/>
      <c r="B38" s="30"/>
      <c r="D38" s="2"/>
      <c r="E38" s="2"/>
      <c r="G38" s="2"/>
    </row>
    <row r="39" spans="1:8" ht="15.6" x14ac:dyDescent="0.25">
      <c r="A39" s="30"/>
      <c r="B39" s="30"/>
      <c r="D39" s="2"/>
      <c r="E39" s="2"/>
      <c r="G39" s="2"/>
    </row>
    <row r="40" spans="1:8" x14ac:dyDescent="0.25">
      <c r="A40" s="5"/>
      <c r="D40" s="2"/>
      <c r="E40" s="2"/>
      <c r="G40" s="2"/>
    </row>
    <row r="41" spans="1:8" x14ac:dyDescent="0.25">
      <c r="A41" s="5"/>
      <c r="D41" s="2"/>
      <c r="E41" s="2"/>
      <c r="G41" s="2"/>
    </row>
    <row r="42" spans="1:8" x14ac:dyDescent="0.25">
      <c r="A42" s="5"/>
      <c r="D42" s="2"/>
      <c r="E42" s="2"/>
      <c r="G42" s="2"/>
    </row>
    <row r="43" spans="1:8" x14ac:dyDescent="0.25">
      <c r="A43" s="5"/>
      <c r="D43" s="2"/>
      <c r="E43" s="2"/>
      <c r="G43" s="2"/>
    </row>
    <row r="44" spans="1:8" x14ac:dyDescent="0.25">
      <c r="A44" s="5"/>
      <c r="D44" s="2"/>
      <c r="E44" s="2"/>
      <c r="G44" s="2"/>
    </row>
    <row r="45" spans="1:8" x14ac:dyDescent="0.25">
      <c r="A45" s="5"/>
      <c r="D45" s="2"/>
      <c r="E45" s="2"/>
      <c r="G45" s="2"/>
    </row>
    <row r="46" spans="1:8" x14ac:dyDescent="0.25">
      <c r="A46" s="5"/>
      <c r="D46" s="2"/>
      <c r="E46" s="2"/>
      <c r="G46" s="2"/>
    </row>
    <row r="47" spans="1:8" x14ac:dyDescent="0.25">
      <c r="A47" s="5"/>
      <c r="D47" s="2"/>
      <c r="E47" s="2"/>
      <c r="G47" s="2"/>
    </row>
    <row r="48" spans="1:8" x14ac:dyDescent="0.25">
      <c r="A48" s="5"/>
      <c r="D48" s="2"/>
      <c r="E48" s="2"/>
      <c r="G48" s="2"/>
    </row>
    <row r="49" spans="1:7" x14ac:dyDescent="0.25">
      <c r="A49" s="5"/>
      <c r="D49" s="2"/>
      <c r="E49" s="2"/>
      <c r="G49" s="2"/>
    </row>
    <row r="50" spans="1:7" x14ac:dyDescent="0.25">
      <c r="A50" s="5"/>
      <c r="D50" s="2"/>
      <c r="E50" s="2"/>
      <c r="G50" s="2"/>
    </row>
    <row r="51" spans="1:7" x14ac:dyDescent="0.25">
      <c r="A51" s="5"/>
      <c r="D51" s="2"/>
      <c r="E51" s="2"/>
      <c r="G51" s="2"/>
    </row>
    <row r="52" spans="1:7" x14ac:dyDescent="0.25">
      <c r="A52" s="5"/>
      <c r="D52" s="2"/>
      <c r="E52" s="2"/>
      <c r="G52" s="2"/>
    </row>
    <row r="53" spans="1:7" x14ac:dyDescent="0.25">
      <c r="A53" s="5"/>
      <c r="D53" s="2"/>
      <c r="E53" s="2"/>
      <c r="G53" s="2"/>
    </row>
    <row r="54" spans="1:7" x14ac:dyDescent="0.25">
      <c r="A54" s="5"/>
      <c r="D54" s="2"/>
      <c r="E54" s="2"/>
      <c r="F54" s="2"/>
      <c r="G54" s="2"/>
    </row>
    <row r="55" spans="1:7" x14ac:dyDescent="0.25">
      <c r="A55" s="5"/>
      <c r="D55" s="2"/>
      <c r="E55" s="2"/>
      <c r="F55" s="2"/>
      <c r="G55" s="2"/>
    </row>
    <row r="56" spans="1:7" x14ac:dyDescent="0.25">
      <c r="A56" s="5"/>
      <c r="D56" s="2"/>
      <c r="E56" s="2"/>
      <c r="F56" s="2"/>
      <c r="G56" s="2"/>
    </row>
    <row r="57" spans="1:7" x14ac:dyDescent="0.25">
      <c r="A57" s="5"/>
      <c r="D57" s="2"/>
      <c r="E57" s="2"/>
      <c r="F57" s="2"/>
      <c r="G57" s="2"/>
    </row>
    <row r="58" spans="1:7" x14ac:dyDescent="0.25">
      <c r="A58" s="5"/>
      <c r="D58" s="2"/>
      <c r="E58" s="2"/>
      <c r="F58" s="2"/>
      <c r="G58" s="2"/>
    </row>
    <row r="59" spans="1:7" x14ac:dyDescent="0.25">
      <c r="A59" s="5"/>
      <c r="D59" s="2"/>
      <c r="E59" s="2"/>
      <c r="F59" s="2"/>
      <c r="G59" s="2"/>
    </row>
    <row r="60" spans="1:7" x14ac:dyDescent="0.25">
      <c r="A60" s="5"/>
      <c r="D60" s="2"/>
      <c r="E60" s="2"/>
      <c r="F60" s="2"/>
      <c r="G60" s="2"/>
    </row>
    <row r="61" spans="1:7" x14ac:dyDescent="0.25">
      <c r="A61" s="5"/>
      <c r="D61" s="2"/>
      <c r="E61" s="2"/>
      <c r="F61" s="2"/>
      <c r="G61" s="2"/>
    </row>
    <row r="62" spans="1:7" x14ac:dyDescent="0.25">
      <c r="A62" s="5"/>
      <c r="D62" s="2"/>
      <c r="E62" s="2"/>
      <c r="F62" s="2"/>
      <c r="G62" s="2"/>
    </row>
    <row r="63" spans="1:7" x14ac:dyDescent="0.25">
      <c r="A63" s="5"/>
      <c r="D63" s="2"/>
      <c r="E63" s="2"/>
      <c r="F63" s="2"/>
      <c r="G63" s="2"/>
    </row>
    <row r="64" spans="1:7" x14ac:dyDescent="0.25">
      <c r="A64" s="5"/>
      <c r="D64" s="2"/>
      <c r="E64" s="2"/>
      <c r="F64" s="2"/>
      <c r="G64" s="2"/>
    </row>
    <row r="65" spans="1:7" x14ac:dyDescent="0.25">
      <c r="A65" s="5"/>
      <c r="D65" s="2"/>
      <c r="E65" s="2"/>
      <c r="F65" s="2"/>
      <c r="G65" s="2"/>
    </row>
    <row r="66" spans="1:7" x14ac:dyDescent="0.25">
      <c r="A66" s="5"/>
      <c r="D66" s="2"/>
      <c r="E66" s="2"/>
      <c r="F66" s="2"/>
      <c r="G66" s="2"/>
    </row>
    <row r="67" spans="1:7" x14ac:dyDescent="0.25">
      <c r="A67" s="5"/>
      <c r="D67" s="2"/>
      <c r="E67" s="2"/>
      <c r="F67" s="2"/>
      <c r="G67" s="2"/>
    </row>
    <row r="68" spans="1:7" x14ac:dyDescent="0.25">
      <c r="A68" s="5"/>
      <c r="D68" s="2"/>
      <c r="E68" s="2"/>
      <c r="F68" s="2"/>
      <c r="G68" s="2"/>
    </row>
    <row r="69" spans="1:7" x14ac:dyDescent="0.25">
      <c r="A69" s="5"/>
      <c r="D69" s="2"/>
      <c r="E69" s="2"/>
      <c r="F69" s="2"/>
      <c r="G69" s="2"/>
    </row>
    <row r="70" spans="1:7" x14ac:dyDescent="0.25">
      <c r="A70" s="5"/>
      <c r="D70" s="2"/>
      <c r="E70" s="2"/>
      <c r="F70" s="2"/>
      <c r="G70" s="2"/>
    </row>
    <row r="71" spans="1:7" x14ac:dyDescent="0.25">
      <c r="A71" s="5"/>
      <c r="D71" s="2"/>
      <c r="E71" s="2"/>
      <c r="F71" s="2"/>
      <c r="G71" s="2"/>
    </row>
    <row r="72" spans="1:7" x14ac:dyDescent="0.25">
      <c r="A72" s="5"/>
      <c r="D72" s="2"/>
      <c r="E72" s="2"/>
      <c r="F72" s="2"/>
      <c r="G72" s="2"/>
    </row>
    <row r="73" spans="1:7" x14ac:dyDescent="0.25">
      <c r="A73" s="5"/>
      <c r="D73" s="2"/>
      <c r="E73" s="2"/>
      <c r="F73" s="2"/>
      <c r="G73" s="2"/>
    </row>
    <row r="74" spans="1:7" x14ac:dyDescent="0.25">
      <c r="A74" s="5"/>
      <c r="D74" s="2"/>
      <c r="E74" s="2"/>
      <c r="F74" s="2"/>
      <c r="G74" s="2"/>
    </row>
    <row r="75" spans="1:7" x14ac:dyDescent="0.25">
      <c r="A75" s="5"/>
      <c r="D75" s="2"/>
      <c r="E75" s="2"/>
      <c r="F75" s="2"/>
      <c r="G75" s="2"/>
    </row>
    <row r="76" spans="1:7" x14ac:dyDescent="0.25">
      <c r="A76" s="5"/>
      <c r="D76" s="2"/>
      <c r="E76" s="2"/>
      <c r="F76" s="2"/>
      <c r="G76" s="2"/>
    </row>
    <row r="77" spans="1:7" x14ac:dyDescent="0.25">
      <c r="A77" s="5"/>
      <c r="D77" s="2"/>
      <c r="E77" s="2"/>
      <c r="F77" s="2"/>
      <c r="G77" s="2"/>
    </row>
    <row r="78" spans="1:7" x14ac:dyDescent="0.25">
      <c r="A78" s="5"/>
      <c r="D78" s="2"/>
      <c r="E78" s="2"/>
      <c r="F78" s="2"/>
      <c r="G78" s="2"/>
    </row>
    <row r="79" spans="1:7" x14ac:dyDescent="0.25">
      <c r="A79" s="5"/>
      <c r="D79" s="2"/>
      <c r="E79" s="2"/>
      <c r="F79" s="2"/>
      <c r="G79" s="2"/>
    </row>
    <row r="80" spans="1:7" x14ac:dyDescent="0.25">
      <c r="A80" s="5"/>
      <c r="D80" s="2"/>
      <c r="E80" s="2"/>
      <c r="F80" s="2"/>
      <c r="G80" s="2"/>
    </row>
    <row r="81" spans="1:7" x14ac:dyDescent="0.25">
      <c r="A81" s="5"/>
      <c r="D81" s="2"/>
      <c r="E81" s="2"/>
      <c r="F81" s="2"/>
      <c r="G81" s="2"/>
    </row>
    <row r="82" spans="1:7" x14ac:dyDescent="0.25">
      <c r="A82" s="5"/>
      <c r="D82" s="2"/>
      <c r="E82" s="2"/>
      <c r="F82" s="2"/>
      <c r="G82" s="2"/>
    </row>
    <row r="83" spans="1:7" x14ac:dyDescent="0.25">
      <c r="A83" s="5"/>
      <c r="D83" s="2"/>
      <c r="E83" s="2"/>
      <c r="F83" s="2"/>
      <c r="G83" s="2"/>
    </row>
    <row r="84" spans="1:7" x14ac:dyDescent="0.25">
      <c r="A84" s="5"/>
      <c r="D84" s="2"/>
      <c r="E84" s="2"/>
      <c r="F84" s="2"/>
      <c r="G84" s="2"/>
    </row>
    <row r="85" spans="1:7" x14ac:dyDescent="0.25">
      <c r="A85" s="5"/>
      <c r="D85" s="2"/>
      <c r="E85" s="2"/>
      <c r="F85" s="2"/>
      <c r="G85" s="2"/>
    </row>
    <row r="86" spans="1:7" x14ac:dyDescent="0.25">
      <c r="A86" s="5"/>
      <c r="D86" s="2"/>
      <c r="E86" s="2"/>
      <c r="F86" s="2"/>
      <c r="G86" s="2"/>
    </row>
    <row r="87" spans="1:7" x14ac:dyDescent="0.25">
      <c r="A87" s="5"/>
      <c r="D87" s="2"/>
      <c r="E87" s="2"/>
      <c r="F87" s="2"/>
      <c r="G87" s="2"/>
    </row>
    <row r="88" spans="1:7" x14ac:dyDescent="0.25">
      <c r="A88" s="5"/>
      <c r="D88" s="2"/>
      <c r="E88" s="2"/>
      <c r="F88" s="2"/>
      <c r="G88" s="2"/>
    </row>
    <row r="89" spans="1:7" x14ac:dyDescent="0.25">
      <c r="A89" s="5"/>
      <c r="D89" s="2"/>
      <c r="E89" s="2"/>
      <c r="F89" s="2"/>
      <c r="G89" s="2"/>
    </row>
    <row r="90" spans="1:7" x14ac:dyDescent="0.25">
      <c r="A90" s="5"/>
      <c r="D90" s="2"/>
      <c r="E90" s="2"/>
      <c r="F90" s="2"/>
      <c r="G90" s="2"/>
    </row>
    <row r="91" spans="1:7" x14ac:dyDescent="0.25">
      <c r="A91" s="5"/>
      <c r="D91" s="2"/>
      <c r="E91" s="2"/>
      <c r="F91" s="2"/>
      <c r="G91" s="2"/>
    </row>
    <row r="92" spans="1:7" x14ac:dyDescent="0.25">
      <c r="A92" s="5"/>
      <c r="D92" s="2"/>
      <c r="E92" s="2"/>
      <c r="F92" s="2"/>
      <c r="G92" s="2"/>
    </row>
    <row r="93" spans="1:7" x14ac:dyDescent="0.25">
      <c r="A93" s="5"/>
      <c r="D93" s="2"/>
      <c r="E93" s="2"/>
      <c r="F93" s="2"/>
      <c r="G93" s="2"/>
    </row>
    <row r="94" spans="1:7" x14ac:dyDescent="0.25">
      <c r="A94" s="5"/>
      <c r="D94" s="2"/>
      <c r="E94" s="2"/>
      <c r="F94" s="2"/>
      <c r="G94" s="2"/>
    </row>
    <row r="95" spans="1:7" x14ac:dyDescent="0.25">
      <c r="A95" s="5"/>
      <c r="D95" s="2"/>
      <c r="E95" s="2"/>
      <c r="F95" s="2"/>
      <c r="G95" s="2"/>
    </row>
    <row r="96" spans="1:7" x14ac:dyDescent="0.25">
      <c r="A96" s="5"/>
      <c r="D96" s="2"/>
      <c r="E96" s="2"/>
      <c r="F96" s="2"/>
      <c r="G96" s="2"/>
    </row>
    <row r="97" spans="1:7" x14ac:dyDescent="0.25">
      <c r="A97" s="5"/>
      <c r="D97" s="2"/>
      <c r="E97" s="2"/>
      <c r="F97" s="2"/>
      <c r="G97" s="2"/>
    </row>
    <row r="98" spans="1:7" x14ac:dyDescent="0.25">
      <c r="A98" s="5"/>
      <c r="D98" s="2"/>
      <c r="E98" s="2"/>
      <c r="F98" s="2"/>
      <c r="G98" s="2"/>
    </row>
    <row r="99" spans="1:7" x14ac:dyDescent="0.25">
      <c r="A99" s="5"/>
      <c r="D99" s="2"/>
      <c r="E99" s="2"/>
      <c r="F99" s="2"/>
      <c r="G99" s="2"/>
    </row>
    <row r="100" spans="1:7" x14ac:dyDescent="0.25">
      <c r="A100" s="5"/>
      <c r="D100" s="2"/>
      <c r="E100" s="2"/>
      <c r="F100" s="2"/>
      <c r="G100" s="2"/>
    </row>
    <row r="101" spans="1:7" x14ac:dyDescent="0.25">
      <c r="A101" s="5"/>
      <c r="D101" s="2"/>
      <c r="E101" s="2"/>
      <c r="F101" s="2"/>
      <c r="G101" s="2"/>
    </row>
    <row r="102" spans="1:7" x14ac:dyDescent="0.25">
      <c r="A102" s="5"/>
      <c r="D102" s="2"/>
      <c r="E102" s="2"/>
      <c r="F102" s="2"/>
      <c r="G102" s="2"/>
    </row>
    <row r="103" spans="1:7" x14ac:dyDescent="0.25">
      <c r="A103" s="5"/>
      <c r="D103" s="2"/>
      <c r="E103" s="2"/>
      <c r="F103" s="2"/>
      <c r="G103" s="2"/>
    </row>
    <row r="104" spans="1:7" x14ac:dyDescent="0.25">
      <c r="A104" s="5"/>
      <c r="D104" s="2"/>
      <c r="E104" s="2"/>
      <c r="F104" s="2"/>
      <c r="G104" s="2"/>
    </row>
    <row r="105" spans="1:7" x14ac:dyDescent="0.25">
      <c r="A105" s="5"/>
      <c r="D105" s="2"/>
      <c r="E105" s="2"/>
      <c r="F105" s="2"/>
      <c r="G105" s="2"/>
    </row>
    <row r="106" spans="1:7" x14ac:dyDescent="0.25">
      <c r="A106" s="5"/>
      <c r="D106" s="2"/>
      <c r="E106" s="2"/>
      <c r="F106" s="2"/>
      <c r="G106" s="2"/>
    </row>
    <row r="107" spans="1:7" x14ac:dyDescent="0.25">
      <c r="A107" s="5"/>
      <c r="D107" s="2"/>
      <c r="E107" s="2"/>
      <c r="F107" s="2"/>
      <c r="G107" s="2"/>
    </row>
    <row r="108" spans="1:7" x14ac:dyDescent="0.25">
      <c r="A108" s="5"/>
      <c r="D108" s="2"/>
      <c r="E108" s="2"/>
      <c r="F108" s="2"/>
      <c r="G108" s="2"/>
    </row>
    <row r="109" spans="1:7" x14ac:dyDescent="0.25">
      <c r="A109" s="5"/>
      <c r="D109" s="2"/>
      <c r="E109" s="2"/>
      <c r="F109" s="2"/>
      <c r="G109" s="2"/>
    </row>
    <row r="110" spans="1:7" x14ac:dyDescent="0.25">
      <c r="A110" s="5"/>
      <c r="D110" s="2"/>
      <c r="E110" s="2"/>
      <c r="F110" s="2"/>
      <c r="G110" s="2"/>
    </row>
    <row r="111" spans="1:7" x14ac:dyDescent="0.25">
      <c r="A111" s="5"/>
      <c r="D111" s="2"/>
      <c r="E111" s="2"/>
      <c r="F111" s="2"/>
      <c r="G111" s="2"/>
    </row>
    <row r="112" spans="1:7" x14ac:dyDescent="0.25">
      <c r="A112" s="5"/>
      <c r="D112" s="2"/>
      <c r="E112" s="2"/>
      <c r="F112" s="2"/>
      <c r="G112" s="2"/>
    </row>
    <row r="113" spans="1:7" x14ac:dyDescent="0.25">
      <c r="A113" s="5"/>
      <c r="D113" s="2"/>
      <c r="E113" s="2"/>
      <c r="F113" s="2"/>
      <c r="G113" s="2"/>
    </row>
    <row r="114" spans="1:7" x14ac:dyDescent="0.25">
      <c r="A114" s="5"/>
      <c r="D114" s="2"/>
      <c r="E114" s="2"/>
      <c r="F114" s="2"/>
      <c r="G114" s="2"/>
    </row>
    <row r="115" spans="1:7" x14ac:dyDescent="0.25">
      <c r="A115" s="5"/>
      <c r="D115" s="2"/>
      <c r="E115" s="2"/>
      <c r="F115" s="2"/>
      <c r="G115" s="2"/>
    </row>
    <row r="116" spans="1:7" x14ac:dyDescent="0.25">
      <c r="A116" s="5"/>
      <c r="D116" s="2"/>
      <c r="E116" s="2"/>
      <c r="F116" s="2"/>
      <c r="G116" s="2"/>
    </row>
    <row r="117" spans="1:7" x14ac:dyDescent="0.25">
      <c r="A117" s="5"/>
      <c r="D117" s="2"/>
      <c r="E117" s="2"/>
      <c r="F117" s="2"/>
      <c r="G117" s="2"/>
    </row>
    <row r="118" spans="1:7" x14ac:dyDescent="0.25">
      <c r="A118" s="5"/>
      <c r="D118" s="2"/>
      <c r="E118" s="2"/>
      <c r="F118" s="2"/>
      <c r="G118" s="2"/>
    </row>
    <row r="119" spans="1:7" x14ac:dyDescent="0.25">
      <c r="A119" s="5"/>
      <c r="D119" s="2"/>
      <c r="E119" s="2"/>
      <c r="F119" s="2"/>
      <c r="G119" s="2"/>
    </row>
    <row r="120" spans="1:7" x14ac:dyDescent="0.25">
      <c r="A120" s="5"/>
      <c r="D120" s="2"/>
      <c r="E120" s="2"/>
      <c r="F120" s="2"/>
      <c r="G120" s="2"/>
    </row>
    <row r="121" spans="1:7" x14ac:dyDescent="0.25">
      <c r="A121" s="5"/>
      <c r="D121" s="2"/>
      <c r="E121" s="2"/>
      <c r="F121" s="2"/>
      <c r="G121" s="2"/>
    </row>
    <row r="122" spans="1:7" x14ac:dyDescent="0.25">
      <c r="A122" s="5"/>
      <c r="D122" s="2"/>
      <c r="E122" s="2"/>
      <c r="F122" s="2"/>
      <c r="G122" s="2"/>
    </row>
    <row r="123" spans="1:7" x14ac:dyDescent="0.25">
      <c r="A123" s="5"/>
      <c r="D123" s="2"/>
      <c r="E123" s="2"/>
      <c r="F123" s="2"/>
      <c r="G123" s="2"/>
    </row>
    <row r="124" spans="1:7" x14ac:dyDescent="0.25">
      <c r="A124" s="5"/>
      <c r="D124" s="2"/>
      <c r="E124" s="2"/>
      <c r="F124" s="2"/>
      <c r="G124" s="2"/>
    </row>
    <row r="125" spans="1:7" x14ac:dyDescent="0.25">
      <c r="A125" s="5"/>
      <c r="D125" s="2"/>
      <c r="E125" s="2"/>
      <c r="F125" s="2"/>
      <c r="G125" s="2"/>
    </row>
    <row r="126" spans="1:7" x14ac:dyDescent="0.25">
      <c r="A126" s="5"/>
      <c r="D126" s="2"/>
      <c r="E126" s="2"/>
      <c r="F126" s="2"/>
      <c r="G126" s="2"/>
    </row>
    <row r="127" spans="1:7" x14ac:dyDescent="0.25">
      <c r="A127" s="5"/>
      <c r="D127" s="2"/>
      <c r="E127" s="2"/>
      <c r="F127" s="2"/>
      <c r="G127" s="2"/>
    </row>
    <row r="128" spans="1:7" x14ac:dyDescent="0.25">
      <c r="A128" s="5"/>
      <c r="D128" s="2"/>
      <c r="E128" s="2"/>
      <c r="F128" s="2"/>
      <c r="G128" s="2"/>
    </row>
    <row r="129" spans="1:7" x14ac:dyDescent="0.25">
      <c r="A129" s="5"/>
      <c r="D129" s="2"/>
      <c r="E129" s="2"/>
      <c r="F129" s="2"/>
      <c r="G129" s="2"/>
    </row>
    <row r="130" spans="1:7" x14ac:dyDescent="0.25">
      <c r="A130" s="5"/>
      <c r="D130" s="2"/>
      <c r="E130" s="2"/>
      <c r="F130" s="2"/>
      <c r="G130" s="2"/>
    </row>
    <row r="131" spans="1:7" x14ac:dyDescent="0.25">
      <c r="A131" s="5"/>
      <c r="D131" s="2"/>
      <c r="E131" s="2"/>
      <c r="F131" s="2"/>
      <c r="G131" s="2"/>
    </row>
    <row r="132" spans="1:7" x14ac:dyDescent="0.25">
      <c r="A132" s="5"/>
      <c r="D132" s="2"/>
      <c r="E132" s="2"/>
      <c r="F132" s="2"/>
      <c r="G132" s="2"/>
    </row>
    <row r="133" spans="1:7" x14ac:dyDescent="0.25">
      <c r="A133" s="5"/>
      <c r="D133" s="2"/>
      <c r="E133" s="2"/>
      <c r="F133" s="2"/>
      <c r="G133" s="2"/>
    </row>
    <row r="134" spans="1:7" x14ac:dyDescent="0.25">
      <c r="A134" s="5"/>
      <c r="D134" s="2"/>
      <c r="E134" s="2"/>
      <c r="F134" s="2"/>
      <c r="G134" s="2"/>
    </row>
    <row r="135" spans="1:7" x14ac:dyDescent="0.25">
      <c r="A135" s="5"/>
      <c r="D135" s="2"/>
      <c r="E135" s="2"/>
      <c r="F135" s="2"/>
      <c r="G135" s="2"/>
    </row>
    <row r="136" spans="1:7" x14ac:dyDescent="0.25">
      <c r="A136" s="5"/>
      <c r="D136" s="2"/>
      <c r="E136" s="2"/>
      <c r="F136" s="2"/>
      <c r="G136" s="2"/>
    </row>
    <row r="137" spans="1:7" x14ac:dyDescent="0.25">
      <c r="A137" s="5"/>
      <c r="D137" s="2"/>
      <c r="E137" s="2"/>
      <c r="F137" s="2"/>
      <c r="G137" s="2"/>
    </row>
    <row r="138" spans="1:7" x14ac:dyDescent="0.25">
      <c r="A138" s="5"/>
      <c r="D138" s="2"/>
      <c r="E138" s="2"/>
      <c r="F138" s="2"/>
      <c r="G138" s="2"/>
    </row>
    <row r="139" spans="1:7" x14ac:dyDescent="0.25">
      <c r="A139" s="5"/>
      <c r="D139" s="2"/>
      <c r="E139" s="2"/>
      <c r="F139" s="2"/>
      <c r="G139" s="2"/>
    </row>
    <row r="140" spans="1:7" x14ac:dyDescent="0.25">
      <c r="A140" s="5"/>
      <c r="D140" s="2"/>
      <c r="E140" s="2"/>
      <c r="F140" s="2"/>
      <c r="G140" s="2"/>
    </row>
    <row r="141" spans="1:7" x14ac:dyDescent="0.25">
      <c r="A141" s="5"/>
      <c r="D141" s="2"/>
      <c r="E141" s="2"/>
      <c r="F141" s="2"/>
      <c r="G141" s="2"/>
    </row>
    <row r="142" spans="1:7" x14ac:dyDescent="0.25">
      <c r="A142" s="5"/>
      <c r="D142" s="2"/>
      <c r="E142" s="2"/>
      <c r="F142" s="2"/>
      <c r="G142" s="2"/>
    </row>
    <row r="143" spans="1:7" x14ac:dyDescent="0.25">
      <c r="A143" s="5"/>
      <c r="D143" s="2"/>
      <c r="E143" s="2"/>
      <c r="F143" s="2"/>
      <c r="G143" s="2"/>
    </row>
    <row r="144" spans="1:7" x14ac:dyDescent="0.25">
      <c r="A144" s="5"/>
      <c r="D144" s="2"/>
      <c r="E144" s="2"/>
      <c r="F144" s="2"/>
      <c r="G144" s="2"/>
    </row>
    <row r="145" spans="1:7" x14ac:dyDescent="0.25">
      <c r="A145" s="5"/>
      <c r="D145" s="2"/>
      <c r="E145" s="2"/>
      <c r="F145" s="2"/>
      <c r="G145" s="2"/>
    </row>
    <row r="146" spans="1:7" x14ac:dyDescent="0.25">
      <c r="A146" s="5"/>
      <c r="D146" s="2"/>
      <c r="E146" s="2"/>
      <c r="F146" s="2"/>
      <c r="G146" s="2"/>
    </row>
    <row r="147" spans="1:7" x14ac:dyDescent="0.25">
      <c r="A147" s="5"/>
      <c r="D147" s="2"/>
      <c r="E147" s="2"/>
      <c r="F147" s="2"/>
      <c r="G147" s="2"/>
    </row>
    <row r="148" spans="1:7" x14ac:dyDescent="0.25">
      <c r="A148" s="5"/>
      <c r="D148" s="2"/>
      <c r="E148" s="2"/>
      <c r="F148" s="2"/>
      <c r="G148" s="2"/>
    </row>
    <row r="149" spans="1:7" x14ac:dyDescent="0.25">
      <c r="A149" s="5"/>
      <c r="D149" s="2"/>
      <c r="E149" s="2"/>
      <c r="F149" s="2"/>
      <c r="G149" s="2"/>
    </row>
    <row r="150" spans="1:7" x14ac:dyDescent="0.25">
      <c r="A150" s="5"/>
      <c r="D150" s="2"/>
      <c r="E150" s="2"/>
      <c r="F150" s="2"/>
      <c r="G150" s="2"/>
    </row>
    <row r="151" spans="1:7" x14ac:dyDescent="0.25">
      <c r="A151" s="5"/>
      <c r="D151" s="2"/>
      <c r="E151" s="2"/>
      <c r="F151" s="2"/>
      <c r="G151" s="2"/>
    </row>
    <row r="152" spans="1:7" x14ac:dyDescent="0.25">
      <c r="A152" s="5"/>
      <c r="D152" s="2"/>
      <c r="E152" s="2"/>
      <c r="F152" s="2"/>
      <c r="G152" s="2"/>
    </row>
    <row r="153" spans="1:7" x14ac:dyDescent="0.25">
      <c r="A153" s="5"/>
      <c r="D153" s="2"/>
      <c r="E153" s="2"/>
      <c r="F153" s="2"/>
      <c r="G153" s="2"/>
    </row>
    <row r="154" spans="1:7" x14ac:dyDescent="0.25">
      <c r="A154" s="5"/>
      <c r="D154" s="2"/>
      <c r="E154" s="2"/>
      <c r="F154" s="2"/>
      <c r="G154" s="2"/>
    </row>
    <row r="155" spans="1:7" x14ac:dyDescent="0.25">
      <c r="A155" s="5"/>
      <c r="D155" s="2"/>
      <c r="E155" s="2"/>
      <c r="F155" s="2"/>
      <c r="G155" s="2"/>
    </row>
    <row r="156" spans="1:7" x14ac:dyDescent="0.25">
      <c r="A156" s="5"/>
      <c r="D156" s="2"/>
      <c r="E156" s="2"/>
      <c r="F156" s="2"/>
      <c r="G156" s="2"/>
    </row>
    <row r="157" spans="1:7" x14ac:dyDescent="0.25">
      <c r="A157" s="5"/>
      <c r="D157" s="2"/>
      <c r="E157" s="2"/>
      <c r="F157" s="2"/>
      <c r="G157" s="2"/>
    </row>
    <row r="158" spans="1:7" x14ac:dyDescent="0.25">
      <c r="A158" s="5"/>
      <c r="D158" s="2"/>
      <c r="E158" s="2"/>
      <c r="F158" s="2"/>
      <c r="G158" s="2"/>
    </row>
    <row r="159" spans="1:7" x14ac:dyDescent="0.25">
      <c r="A159" s="5"/>
      <c r="D159" s="2"/>
      <c r="E159" s="2"/>
      <c r="F159" s="2"/>
      <c r="G159" s="2"/>
    </row>
    <row r="160" spans="1:7" x14ac:dyDescent="0.25">
      <c r="A160" s="5"/>
      <c r="D160" s="2"/>
      <c r="E160" s="2"/>
      <c r="F160" s="2"/>
      <c r="G160" s="2"/>
    </row>
    <row r="161" spans="1:7" x14ac:dyDescent="0.25">
      <c r="A161" s="5"/>
      <c r="D161" s="2"/>
      <c r="E161" s="2"/>
      <c r="F161" s="2"/>
      <c r="G161" s="2"/>
    </row>
    <row r="162" spans="1:7" x14ac:dyDescent="0.25">
      <c r="A162" s="5"/>
      <c r="D162" s="2"/>
      <c r="E162" s="2"/>
      <c r="F162" s="2"/>
      <c r="G162" s="2"/>
    </row>
    <row r="163" spans="1:7" x14ac:dyDescent="0.25">
      <c r="A163" s="5"/>
      <c r="D163" s="2"/>
      <c r="E163" s="2"/>
      <c r="F163" s="2"/>
      <c r="G163" s="2"/>
    </row>
    <row r="164" spans="1:7" x14ac:dyDescent="0.25">
      <c r="A164" s="5"/>
      <c r="D164" s="2"/>
      <c r="E164" s="2"/>
      <c r="F164" s="2"/>
      <c r="G164" s="2"/>
    </row>
    <row r="165" spans="1:7" x14ac:dyDescent="0.25">
      <c r="A165" s="5"/>
      <c r="D165" s="2"/>
      <c r="E165" s="2"/>
      <c r="F165" s="2"/>
      <c r="G165" s="2"/>
    </row>
    <row r="166" spans="1:7" x14ac:dyDescent="0.25">
      <c r="A166" s="5"/>
      <c r="D166" s="2"/>
      <c r="E166" s="2"/>
      <c r="F166" s="2"/>
      <c r="G166" s="2"/>
    </row>
    <row r="167" spans="1:7" x14ac:dyDescent="0.25">
      <c r="A167" s="5"/>
      <c r="D167" s="2"/>
      <c r="E167" s="2"/>
      <c r="F167" s="2"/>
      <c r="G167" s="2"/>
    </row>
    <row r="168" spans="1:7" x14ac:dyDescent="0.25">
      <c r="A168" s="5"/>
      <c r="D168" s="2"/>
      <c r="E168" s="2"/>
      <c r="F168" s="2"/>
      <c r="G168" s="2"/>
    </row>
    <row r="169" spans="1:7" x14ac:dyDescent="0.25">
      <c r="A169" s="5"/>
      <c r="D169" s="2"/>
      <c r="E169" s="2"/>
      <c r="F169" s="2"/>
      <c r="G169" s="2"/>
    </row>
    <row r="170" spans="1:7" x14ac:dyDescent="0.25">
      <c r="A170" s="5"/>
      <c r="D170" s="2"/>
      <c r="E170" s="2"/>
      <c r="F170" s="2"/>
      <c r="G170" s="2"/>
    </row>
    <row r="171" spans="1:7" x14ac:dyDescent="0.25">
      <c r="A171" s="5"/>
      <c r="D171" s="2"/>
      <c r="E171" s="2"/>
      <c r="F171" s="2"/>
      <c r="G171" s="2"/>
    </row>
    <row r="172" spans="1:7" x14ac:dyDescent="0.25">
      <c r="A172" s="5"/>
      <c r="D172" s="2"/>
      <c r="E172" s="2"/>
      <c r="F172" s="2"/>
      <c r="G172" s="2"/>
    </row>
    <row r="173" spans="1:7" x14ac:dyDescent="0.25">
      <c r="A173" s="5"/>
      <c r="D173" s="2"/>
      <c r="E173" s="2"/>
      <c r="F173" s="2"/>
      <c r="G173" s="2"/>
    </row>
    <row r="174" spans="1:7" x14ac:dyDescent="0.25">
      <c r="A174" s="5"/>
      <c r="D174" s="2"/>
      <c r="E174" s="2"/>
      <c r="F174" s="2"/>
      <c r="G174" s="2"/>
    </row>
    <row r="175" spans="1:7" x14ac:dyDescent="0.25">
      <c r="A175" s="5"/>
      <c r="D175" s="2"/>
      <c r="E175" s="2"/>
      <c r="F175" s="2"/>
      <c r="G175" s="2"/>
    </row>
    <row r="176" spans="1:7" x14ac:dyDescent="0.25">
      <c r="A176" s="5"/>
      <c r="D176" s="2"/>
      <c r="E176" s="2"/>
      <c r="F176" s="2"/>
      <c r="G176" s="2"/>
    </row>
    <row r="177" spans="1:7" x14ac:dyDescent="0.25">
      <c r="A177" s="5"/>
      <c r="D177" s="2"/>
      <c r="E177" s="2"/>
      <c r="F177" s="2"/>
      <c r="G177" s="2"/>
    </row>
    <row r="178" spans="1:7" x14ac:dyDescent="0.25">
      <c r="A178" s="5"/>
      <c r="D178" s="2"/>
      <c r="E178" s="2"/>
      <c r="F178" s="2"/>
      <c r="G178" s="2"/>
    </row>
    <row r="179" spans="1:7" x14ac:dyDescent="0.25">
      <c r="A179" s="5"/>
      <c r="D179" s="2"/>
      <c r="E179" s="2"/>
      <c r="F179" s="2"/>
      <c r="G179" s="2"/>
    </row>
    <row r="180" spans="1:7" x14ac:dyDescent="0.25">
      <c r="A180" s="5"/>
      <c r="D180" s="2"/>
      <c r="E180" s="2"/>
      <c r="F180" s="2"/>
      <c r="G180" s="2"/>
    </row>
    <row r="181" spans="1:7" x14ac:dyDescent="0.25">
      <c r="A181" s="5"/>
      <c r="D181" s="2"/>
      <c r="E181" s="2"/>
      <c r="F181" s="2"/>
      <c r="G181" s="2"/>
    </row>
    <row r="182" spans="1:7" x14ac:dyDescent="0.25">
      <c r="A182" s="5"/>
      <c r="D182" s="2"/>
      <c r="E182" s="2"/>
      <c r="F182" s="2"/>
      <c r="G182" s="2"/>
    </row>
    <row r="183" spans="1:7" x14ac:dyDescent="0.25">
      <c r="A183" s="5"/>
      <c r="D183" s="2"/>
      <c r="E183" s="2"/>
      <c r="F183" s="2"/>
      <c r="G183" s="2"/>
    </row>
    <row r="184" spans="1:7" x14ac:dyDescent="0.25">
      <c r="A184" s="5"/>
      <c r="D184" s="2"/>
      <c r="E184" s="2"/>
      <c r="F184" s="2"/>
      <c r="G184" s="2"/>
    </row>
    <row r="185" spans="1:7" x14ac:dyDescent="0.25">
      <c r="A185" s="5"/>
      <c r="D185" s="2"/>
      <c r="E185" s="2"/>
      <c r="F185" s="2"/>
      <c r="G185" s="2"/>
    </row>
    <row r="186" spans="1:7" x14ac:dyDescent="0.25">
      <c r="A186" s="5"/>
      <c r="D186" s="2"/>
      <c r="E186" s="2"/>
      <c r="F186" s="2"/>
      <c r="G186" s="2"/>
    </row>
    <row r="187" spans="1:7" x14ac:dyDescent="0.25">
      <c r="A187" s="5"/>
      <c r="D187" s="2"/>
      <c r="E187" s="2"/>
      <c r="F187" s="2"/>
      <c r="G187" s="2"/>
    </row>
    <row r="188" spans="1:7" x14ac:dyDescent="0.25">
      <c r="A188" s="5"/>
      <c r="D188" s="2"/>
      <c r="E188" s="2"/>
      <c r="F188" s="2"/>
      <c r="G188" s="2"/>
    </row>
    <row r="189" spans="1:7" x14ac:dyDescent="0.25">
      <c r="A189" s="5"/>
      <c r="D189" s="2"/>
      <c r="E189" s="2"/>
      <c r="F189" s="2"/>
      <c r="G189" s="2"/>
    </row>
    <row r="190" spans="1:7" x14ac:dyDescent="0.25">
      <c r="A190" s="5"/>
      <c r="D190" s="2"/>
      <c r="E190" s="2"/>
      <c r="F190" s="2"/>
      <c r="G190" s="2"/>
    </row>
    <row r="191" spans="1:7" x14ac:dyDescent="0.25">
      <c r="A191" s="5"/>
      <c r="D191" s="2"/>
      <c r="E191" s="2"/>
      <c r="F191" s="2"/>
      <c r="G191" s="2"/>
    </row>
    <row r="192" spans="1:7" x14ac:dyDescent="0.25">
      <c r="A192" s="5"/>
      <c r="D192" s="2"/>
      <c r="E192" s="2"/>
      <c r="F192" s="2"/>
      <c r="G192" s="2"/>
    </row>
    <row r="193" spans="1:7" x14ac:dyDescent="0.25">
      <c r="A193" s="5"/>
      <c r="D193" s="2"/>
      <c r="E193" s="2"/>
      <c r="F193" s="2"/>
      <c r="G193" s="2"/>
    </row>
    <row r="194" spans="1:7" x14ac:dyDescent="0.25">
      <c r="A194" s="5"/>
      <c r="D194" s="2"/>
      <c r="E194" s="2"/>
      <c r="F194" s="2"/>
      <c r="G194" s="2"/>
    </row>
    <row r="195" spans="1:7" x14ac:dyDescent="0.25">
      <c r="A195" s="5"/>
      <c r="D195" s="2"/>
      <c r="E195" s="2"/>
      <c r="F195" s="2"/>
      <c r="G195" s="2"/>
    </row>
    <row r="196" spans="1:7" x14ac:dyDescent="0.25">
      <c r="A196" s="5"/>
      <c r="D196" s="2"/>
      <c r="E196" s="2"/>
      <c r="F196" s="2"/>
      <c r="G196" s="2"/>
    </row>
    <row r="197" spans="1:7" x14ac:dyDescent="0.25">
      <c r="A197" s="5"/>
      <c r="D197" s="2"/>
      <c r="E197" s="2"/>
      <c r="F197" s="2"/>
      <c r="G197" s="2"/>
    </row>
    <row r="198" spans="1:7" x14ac:dyDescent="0.25">
      <c r="A198" s="5"/>
      <c r="D198" s="2"/>
      <c r="E198" s="2"/>
      <c r="F198" s="2"/>
      <c r="G198" s="2"/>
    </row>
    <row r="199" spans="1:7" x14ac:dyDescent="0.25">
      <c r="A199" s="5"/>
      <c r="D199" s="2"/>
      <c r="E199" s="2"/>
      <c r="F199" s="2"/>
      <c r="G199" s="2"/>
    </row>
    <row r="200" spans="1:7" x14ac:dyDescent="0.25">
      <c r="A200" s="5"/>
      <c r="D200" s="2"/>
      <c r="E200" s="2"/>
      <c r="F200" s="2"/>
      <c r="G200" s="2"/>
    </row>
    <row r="201" spans="1:7" x14ac:dyDescent="0.25">
      <c r="A201" s="5"/>
      <c r="D201" s="2"/>
      <c r="E201" s="2"/>
      <c r="F201" s="2"/>
      <c r="G201" s="2"/>
    </row>
    <row r="202" spans="1:7" x14ac:dyDescent="0.25">
      <c r="A202" s="5"/>
      <c r="D202" s="2"/>
      <c r="E202" s="2"/>
      <c r="F202" s="2"/>
      <c r="G202" s="2"/>
    </row>
    <row r="203" spans="1:7" x14ac:dyDescent="0.25">
      <c r="A203" s="5"/>
      <c r="D203" s="2"/>
      <c r="E203" s="2"/>
      <c r="F203" s="2"/>
      <c r="G203" s="2"/>
    </row>
    <row r="204" spans="1:7" x14ac:dyDescent="0.25">
      <c r="A204" s="5"/>
      <c r="D204" s="2"/>
      <c r="E204" s="2"/>
      <c r="F204" s="2"/>
      <c r="G204" s="2"/>
    </row>
    <row r="205" spans="1:7" x14ac:dyDescent="0.25">
      <c r="A205" s="5"/>
      <c r="D205" s="2"/>
      <c r="E205" s="2"/>
      <c r="F205" s="2"/>
      <c r="G205" s="2"/>
    </row>
    <row r="206" spans="1:7" x14ac:dyDescent="0.25">
      <c r="A206" s="5"/>
      <c r="D206" s="2"/>
      <c r="E206" s="2"/>
      <c r="F206" s="2"/>
      <c r="G206" s="2"/>
    </row>
    <row r="207" spans="1:7" x14ac:dyDescent="0.25">
      <c r="A207" s="5"/>
      <c r="D207" s="2"/>
      <c r="E207" s="2"/>
      <c r="F207" s="2"/>
      <c r="G207" s="2"/>
    </row>
    <row r="208" spans="1:7" x14ac:dyDescent="0.25">
      <c r="A208" s="5"/>
      <c r="D208" s="2"/>
      <c r="E208" s="2"/>
      <c r="F208" s="2"/>
      <c r="G208" s="2"/>
    </row>
    <row r="209" spans="1:7" x14ac:dyDescent="0.25">
      <c r="A209" s="5"/>
      <c r="D209" s="2"/>
      <c r="E209" s="2"/>
      <c r="F209" s="2"/>
      <c r="G209" s="2"/>
    </row>
    <row r="210" spans="1:7" x14ac:dyDescent="0.25">
      <c r="A210" s="5"/>
      <c r="D210" s="2"/>
      <c r="E210" s="2"/>
      <c r="F210" s="2"/>
      <c r="G210" s="2"/>
    </row>
    <row r="211" spans="1:7" x14ac:dyDescent="0.25">
      <c r="A211" s="5"/>
      <c r="D211" s="2"/>
      <c r="E211" s="2"/>
      <c r="F211" s="2"/>
      <c r="G211" s="2"/>
    </row>
    <row r="212" spans="1:7" x14ac:dyDescent="0.25">
      <c r="A212" s="5"/>
      <c r="D212" s="2"/>
      <c r="E212" s="2"/>
      <c r="F212" s="2"/>
      <c r="G212" s="2"/>
    </row>
    <row r="213" spans="1:7" x14ac:dyDescent="0.25">
      <c r="A213" s="5"/>
      <c r="D213" s="2"/>
      <c r="E213" s="2"/>
      <c r="F213" s="2"/>
      <c r="G213" s="2"/>
    </row>
    <row r="214" spans="1:7" x14ac:dyDescent="0.25">
      <c r="A214" s="5"/>
      <c r="D214" s="2"/>
      <c r="E214" s="2"/>
      <c r="F214" s="2"/>
      <c r="G214" s="2"/>
    </row>
    <row r="215" spans="1:7" x14ac:dyDescent="0.25">
      <c r="A215" s="5"/>
      <c r="D215" s="2"/>
      <c r="E215" s="2"/>
      <c r="F215" s="2"/>
      <c r="G215" s="2"/>
    </row>
    <row r="216" spans="1:7" x14ac:dyDescent="0.25">
      <c r="A216" s="5"/>
      <c r="D216" s="2"/>
      <c r="E216" s="2"/>
      <c r="F216" s="2"/>
      <c r="G216" s="2"/>
    </row>
    <row r="217" spans="1:7" x14ac:dyDescent="0.25">
      <c r="A217" s="5"/>
      <c r="D217" s="2"/>
      <c r="E217" s="2"/>
      <c r="F217" s="2"/>
      <c r="G217" s="2"/>
    </row>
    <row r="218" spans="1:7" x14ac:dyDescent="0.25">
      <c r="A218" s="5"/>
      <c r="D218" s="2"/>
      <c r="E218" s="2"/>
      <c r="F218" s="2"/>
      <c r="G218" s="2"/>
    </row>
    <row r="219" spans="1:7" x14ac:dyDescent="0.25">
      <c r="A219" s="5"/>
      <c r="D219" s="2"/>
      <c r="E219" s="2"/>
      <c r="F219" s="2"/>
      <c r="G219" s="2"/>
    </row>
    <row r="220" spans="1:7" x14ac:dyDescent="0.25">
      <c r="A220" s="5"/>
      <c r="D220" s="2"/>
      <c r="E220" s="2"/>
      <c r="F220" s="2"/>
      <c r="G220" s="2"/>
    </row>
    <row r="221" spans="1:7" x14ac:dyDescent="0.25">
      <c r="A221" s="5"/>
      <c r="D221" s="2"/>
      <c r="E221" s="2"/>
      <c r="F221" s="2"/>
      <c r="G221" s="2"/>
    </row>
    <row r="222" spans="1:7" x14ac:dyDescent="0.25">
      <c r="A222" s="5"/>
      <c r="D222" s="2"/>
      <c r="E222" s="2"/>
      <c r="F222" s="2"/>
      <c r="G222" s="2"/>
    </row>
    <row r="223" spans="1:7" x14ac:dyDescent="0.25">
      <c r="A223" s="5"/>
      <c r="D223" s="2"/>
      <c r="E223" s="2"/>
      <c r="F223" s="2"/>
      <c r="G223" s="2"/>
    </row>
    <row r="224" spans="1:7" x14ac:dyDescent="0.25">
      <c r="A224" s="5"/>
      <c r="D224" s="2"/>
      <c r="E224" s="2"/>
      <c r="F224" s="2"/>
      <c r="G224" s="2"/>
    </row>
    <row r="225" spans="1:7" x14ac:dyDescent="0.25">
      <c r="A225" s="5"/>
      <c r="D225" s="2"/>
      <c r="E225" s="2"/>
      <c r="F225" s="2"/>
      <c r="G225" s="2"/>
    </row>
    <row r="226" spans="1:7" x14ac:dyDescent="0.25">
      <c r="A226" s="5"/>
      <c r="D226" s="2"/>
      <c r="E226" s="2"/>
      <c r="F226" s="2"/>
      <c r="G226" s="2"/>
    </row>
    <row r="227" spans="1:7" x14ac:dyDescent="0.25">
      <c r="A227" s="5"/>
      <c r="D227" s="2"/>
      <c r="E227" s="2"/>
      <c r="F227" s="2"/>
      <c r="G227" s="2"/>
    </row>
    <row r="228" spans="1:7" x14ac:dyDescent="0.25">
      <c r="A228" s="5"/>
      <c r="D228" s="2"/>
      <c r="E228" s="2"/>
      <c r="F228" s="2"/>
      <c r="G228" s="2"/>
    </row>
    <row r="229" spans="1:7" x14ac:dyDescent="0.25">
      <c r="A229" s="5"/>
      <c r="D229" s="2"/>
      <c r="E229" s="2"/>
      <c r="F229" s="2"/>
      <c r="G229" s="2"/>
    </row>
    <row r="230" spans="1:7" x14ac:dyDescent="0.25">
      <c r="A230" s="5"/>
      <c r="D230" s="2"/>
      <c r="E230" s="2"/>
      <c r="F230" s="2"/>
      <c r="G230" s="2"/>
    </row>
    <row r="231" spans="1:7" x14ac:dyDescent="0.25">
      <c r="A231" s="5"/>
      <c r="D231" s="2"/>
      <c r="E231" s="2"/>
      <c r="F231" s="2"/>
      <c r="G231" s="2"/>
    </row>
    <row r="232" spans="1:7" x14ac:dyDescent="0.25">
      <c r="A232" s="5"/>
      <c r="D232" s="2"/>
      <c r="E232" s="2"/>
      <c r="F232" s="2"/>
      <c r="G232" s="2"/>
    </row>
    <row r="233" spans="1:7" x14ac:dyDescent="0.25">
      <c r="A233" s="5"/>
      <c r="D233" s="2"/>
      <c r="E233" s="2"/>
      <c r="F233" s="2"/>
      <c r="G233" s="2"/>
    </row>
    <row r="234" spans="1:7" x14ac:dyDescent="0.25">
      <c r="A234" s="5"/>
      <c r="D234" s="2"/>
      <c r="E234" s="2"/>
      <c r="F234" s="2"/>
      <c r="G234" s="2"/>
    </row>
    <row r="235" spans="1:7" x14ac:dyDescent="0.25">
      <c r="A235" s="5"/>
      <c r="D235" s="2"/>
      <c r="E235" s="2"/>
      <c r="F235" s="2"/>
      <c r="G235" s="2"/>
    </row>
    <row r="236" spans="1:7" x14ac:dyDescent="0.25">
      <c r="A236" s="5"/>
      <c r="D236" s="2"/>
      <c r="E236" s="2"/>
      <c r="F236" s="2"/>
      <c r="G236" s="2"/>
    </row>
    <row r="237" spans="1:7" x14ac:dyDescent="0.25">
      <c r="A237" s="5"/>
      <c r="D237" s="2"/>
      <c r="E237" s="2"/>
      <c r="F237" s="2"/>
      <c r="G237" s="2"/>
    </row>
    <row r="238" spans="1:7" x14ac:dyDescent="0.25">
      <c r="A238" s="5"/>
      <c r="D238" s="2"/>
      <c r="E238" s="2"/>
      <c r="F238" s="2"/>
      <c r="G238" s="2"/>
    </row>
    <row r="239" spans="1:7" x14ac:dyDescent="0.25">
      <c r="A239" s="5"/>
      <c r="D239" s="2"/>
      <c r="E239" s="2"/>
      <c r="F239" s="2"/>
      <c r="G239" s="2"/>
    </row>
    <row r="240" spans="1:7" x14ac:dyDescent="0.25">
      <c r="A240" s="5"/>
      <c r="D240" s="2"/>
      <c r="E240" s="2"/>
      <c r="F240" s="2"/>
      <c r="G240" s="2"/>
    </row>
    <row r="241" spans="1:7" x14ac:dyDescent="0.25">
      <c r="A241" s="5"/>
      <c r="D241" s="2"/>
      <c r="E241" s="2"/>
      <c r="F241" s="2"/>
      <c r="G241" s="2"/>
    </row>
    <row r="242" spans="1:7" x14ac:dyDescent="0.25">
      <c r="A242" s="5"/>
      <c r="D242" s="2"/>
      <c r="E242" s="2"/>
      <c r="F242" s="2"/>
      <c r="G242" s="2"/>
    </row>
    <row r="243" spans="1:7" x14ac:dyDescent="0.25">
      <c r="A243" s="5"/>
      <c r="D243" s="2"/>
      <c r="E243" s="2"/>
      <c r="F243" s="2"/>
      <c r="G243" s="2"/>
    </row>
    <row r="244" spans="1:7" x14ac:dyDescent="0.25">
      <c r="A244" s="5"/>
      <c r="D244" s="2"/>
      <c r="E244" s="2"/>
      <c r="F244" s="2"/>
      <c r="G244" s="2"/>
    </row>
    <row r="245" spans="1:7" x14ac:dyDescent="0.25">
      <c r="A245" s="5"/>
      <c r="D245" s="2"/>
      <c r="E245" s="2"/>
      <c r="F245" s="2"/>
      <c r="G245" s="2"/>
    </row>
    <row r="246" spans="1:7" x14ac:dyDescent="0.25">
      <c r="A246" s="5"/>
      <c r="D246" s="2"/>
      <c r="E246" s="2"/>
      <c r="F246" s="2"/>
      <c r="G246" s="2"/>
    </row>
    <row r="247" spans="1:7" x14ac:dyDescent="0.25">
      <c r="A247" s="5"/>
      <c r="D247" s="2"/>
      <c r="E247" s="2"/>
      <c r="F247" s="2"/>
      <c r="G247" s="2"/>
    </row>
    <row r="248" spans="1:7" x14ac:dyDescent="0.25">
      <c r="A248" s="5"/>
      <c r="D248" s="2"/>
      <c r="E248" s="2"/>
      <c r="F248" s="2"/>
      <c r="G248" s="2"/>
    </row>
    <row r="249" spans="1:7" x14ac:dyDescent="0.25">
      <c r="A249" s="5"/>
      <c r="D249" s="2"/>
      <c r="E249" s="2"/>
      <c r="F249" s="2"/>
      <c r="G249" s="2"/>
    </row>
    <row r="250" spans="1:7" x14ac:dyDescent="0.25">
      <c r="A250" s="5"/>
      <c r="D250" s="2"/>
      <c r="E250" s="2"/>
      <c r="F250" s="2"/>
      <c r="G250" s="2"/>
    </row>
    <row r="251" spans="1:7" x14ac:dyDescent="0.25">
      <c r="A251" s="5"/>
      <c r="D251" s="2"/>
      <c r="E251" s="2"/>
      <c r="F251" s="2"/>
      <c r="G251" s="2"/>
    </row>
    <row r="252" spans="1:7" x14ac:dyDescent="0.25">
      <c r="A252" s="5"/>
      <c r="D252" s="2"/>
      <c r="E252" s="2"/>
      <c r="F252" s="2"/>
      <c r="G252" s="2"/>
    </row>
    <row r="253" spans="1:7" x14ac:dyDescent="0.25">
      <c r="A253" s="5"/>
      <c r="D253" s="2"/>
      <c r="E253" s="2"/>
      <c r="F253" s="2"/>
      <c r="G253" s="2"/>
    </row>
    <row r="254" spans="1:7" x14ac:dyDescent="0.25">
      <c r="A254" s="5"/>
      <c r="D254" s="2"/>
      <c r="E254" s="2"/>
      <c r="F254" s="2"/>
      <c r="G254" s="2"/>
    </row>
    <row r="255" spans="1:7" x14ac:dyDescent="0.25">
      <c r="A255" s="5"/>
      <c r="D255" s="2"/>
      <c r="E255" s="2"/>
      <c r="F255" s="2"/>
      <c r="G255" s="2"/>
    </row>
    <row r="256" spans="1:7" x14ac:dyDescent="0.25">
      <c r="A256" s="5"/>
      <c r="D256" s="2"/>
      <c r="E256" s="2"/>
      <c r="F256" s="2"/>
      <c r="G256" s="2"/>
    </row>
    <row r="257" spans="1:7" x14ac:dyDescent="0.25">
      <c r="A257" s="5"/>
      <c r="D257" s="2"/>
      <c r="E257" s="2"/>
      <c r="F257" s="2"/>
      <c r="G257" s="2"/>
    </row>
    <row r="258" spans="1:7" x14ac:dyDescent="0.25">
      <c r="A258" s="5"/>
      <c r="D258" s="2"/>
      <c r="E258" s="2"/>
      <c r="F258" s="2"/>
      <c r="G258" s="2"/>
    </row>
    <row r="259" spans="1:7" x14ac:dyDescent="0.25">
      <c r="A259" s="5"/>
      <c r="D259" s="2"/>
      <c r="E259" s="2"/>
      <c r="F259" s="2"/>
      <c r="G259" s="2"/>
    </row>
    <row r="260" spans="1:7" x14ac:dyDescent="0.25">
      <c r="A260" s="5"/>
      <c r="D260" s="2"/>
      <c r="E260" s="2"/>
      <c r="F260" s="2"/>
      <c r="G260" s="2"/>
    </row>
    <row r="261" spans="1:7" x14ac:dyDescent="0.25">
      <c r="A261" s="5"/>
      <c r="D261" s="2"/>
      <c r="E261" s="2"/>
      <c r="F261" s="2"/>
      <c r="G261" s="2"/>
    </row>
    <row r="262" spans="1:7" x14ac:dyDescent="0.25">
      <c r="A262" s="5"/>
      <c r="D262" s="2"/>
      <c r="E262" s="2"/>
      <c r="F262" s="2"/>
      <c r="G262" s="2"/>
    </row>
    <row r="263" spans="1:7" x14ac:dyDescent="0.25">
      <c r="A263" s="5"/>
      <c r="D263" s="2"/>
      <c r="E263" s="2"/>
      <c r="F263" s="2"/>
      <c r="G263" s="2"/>
    </row>
    <row r="264" spans="1:7" x14ac:dyDescent="0.25">
      <c r="A264" s="5"/>
      <c r="D264" s="2"/>
      <c r="E264" s="2"/>
      <c r="F264" s="2"/>
      <c r="G264" s="2"/>
    </row>
    <row r="265" spans="1:7" x14ac:dyDescent="0.25">
      <c r="A265" s="5"/>
      <c r="D265" s="2"/>
      <c r="E265" s="2"/>
      <c r="F265" s="2"/>
      <c r="G265" s="2"/>
    </row>
    <row r="266" spans="1:7" x14ac:dyDescent="0.25">
      <c r="A266" s="5"/>
      <c r="D266" s="2"/>
      <c r="E266" s="2"/>
      <c r="F266" s="2"/>
      <c r="G266" s="2"/>
    </row>
    <row r="267" spans="1:7" x14ac:dyDescent="0.25">
      <c r="A267" s="5"/>
      <c r="D267" s="2"/>
      <c r="E267" s="2"/>
      <c r="F267" s="2"/>
      <c r="G267" s="2"/>
    </row>
    <row r="268" spans="1:7" x14ac:dyDescent="0.25">
      <c r="A268" s="5"/>
      <c r="D268" s="2"/>
      <c r="E268" s="2"/>
      <c r="F268" s="2"/>
      <c r="G268" s="2"/>
    </row>
    <row r="269" spans="1:7" x14ac:dyDescent="0.25">
      <c r="A269" s="5"/>
      <c r="D269" s="2"/>
      <c r="E269" s="2"/>
      <c r="F269" s="2"/>
      <c r="G269" s="2"/>
    </row>
    <row r="270" spans="1:7" x14ac:dyDescent="0.25">
      <c r="A270" s="5"/>
      <c r="D270" s="2"/>
      <c r="E270" s="2"/>
      <c r="F270" s="2"/>
      <c r="G270" s="2"/>
    </row>
    <row r="271" spans="1:7" x14ac:dyDescent="0.25">
      <c r="A271" s="5"/>
      <c r="D271" s="2"/>
      <c r="E271" s="2"/>
      <c r="F271" s="2"/>
      <c r="G271" s="2"/>
    </row>
    <row r="272" spans="1:7" x14ac:dyDescent="0.25">
      <c r="A272" s="5"/>
      <c r="D272" s="2"/>
      <c r="E272" s="2"/>
      <c r="F272" s="2"/>
      <c r="G272" s="2"/>
    </row>
    <row r="273" spans="1:7" x14ac:dyDescent="0.25">
      <c r="A273" s="5"/>
      <c r="D273" s="2"/>
      <c r="E273" s="2"/>
      <c r="F273" s="2"/>
      <c r="G273" s="2"/>
    </row>
    <row r="274" spans="1:7" x14ac:dyDescent="0.25">
      <c r="A274" s="5"/>
      <c r="D274" s="2"/>
      <c r="E274" s="2"/>
      <c r="F274" s="2"/>
      <c r="G274" s="2"/>
    </row>
    <row r="275" spans="1:7" x14ac:dyDescent="0.25">
      <c r="A275" s="5"/>
    </row>
    <row r="276" spans="1:7" x14ac:dyDescent="0.25">
      <c r="A276" s="5"/>
    </row>
    <row r="277" spans="1:7" x14ac:dyDescent="0.25">
      <c r="A277" s="5"/>
    </row>
    <row r="278" spans="1:7" x14ac:dyDescent="0.25">
      <c r="A278" s="5"/>
    </row>
    <row r="279" spans="1:7" x14ac:dyDescent="0.25">
      <c r="A279" s="5"/>
    </row>
    <row r="280" spans="1:7" x14ac:dyDescent="0.25">
      <c r="A280" s="5"/>
    </row>
    <row r="281" spans="1:7" x14ac:dyDescent="0.25">
      <c r="A281" s="5"/>
    </row>
    <row r="282" spans="1:7" x14ac:dyDescent="0.25">
      <c r="A282" s="5"/>
    </row>
    <row r="283" spans="1:7" x14ac:dyDescent="0.25">
      <c r="A283" s="5"/>
    </row>
    <row r="284" spans="1:7" x14ac:dyDescent="0.25">
      <c r="A284" s="5"/>
    </row>
    <row r="285" spans="1:7" x14ac:dyDescent="0.25">
      <c r="A285" s="5"/>
    </row>
    <row r="286" spans="1:7" x14ac:dyDescent="0.25">
      <c r="A286" s="5"/>
    </row>
    <row r="287" spans="1:7" x14ac:dyDescent="0.25">
      <c r="A287" s="5"/>
    </row>
    <row r="288" spans="1:7"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sheetData>
  <mergeCells count="1">
    <mergeCell ref="H8:H9"/>
  </mergeCells>
  <pageMargins left="0.25" right="0.25" top="0.75" bottom="0.75" header="0.3" footer="0.3"/>
  <pageSetup paperSize="9" scale="79"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Constants!$A$2:$A$15</xm:f>
          </x14:formula1>
          <xm:sqref>B4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theme="7" tint="0.39997558519241921"/>
  </sheetPr>
  <dimension ref="A1:XFD26"/>
  <sheetViews>
    <sheetView zoomScale="91" zoomScaleNormal="91" workbookViewId="0">
      <selection activeCell="S13" sqref="S13"/>
    </sheetView>
  </sheetViews>
  <sheetFormatPr defaultColWidth="9.33203125" defaultRowHeight="13.8" x14ac:dyDescent="0.3"/>
  <cols>
    <col min="1" max="1" width="5" style="11" customWidth="1"/>
    <col min="2" max="2" width="55" style="11" bestFit="1" customWidth="1"/>
    <col min="3" max="3" width="14.33203125" style="11" customWidth="1"/>
    <col min="4" max="4" width="14" style="11" bestFit="1" customWidth="1"/>
    <col min="5" max="5" width="10" style="11" hidden="1" customWidth="1"/>
    <col min="6" max="6" width="9.6640625" style="11" hidden="1" customWidth="1"/>
    <col min="7" max="7" width="9.5546875" style="11" hidden="1" customWidth="1"/>
    <col min="8" max="8" width="10.33203125" style="11" hidden="1" customWidth="1"/>
    <col min="9" max="9" width="10" style="11" hidden="1" customWidth="1"/>
    <col min="10" max="11" width="11" style="11" hidden="1" customWidth="1"/>
    <col min="12" max="12" width="8" style="11" bestFit="1" customWidth="1"/>
    <col min="13" max="13" width="9" style="11" bestFit="1" customWidth="1"/>
    <col min="14" max="16384" width="9.33203125" style="11"/>
  </cols>
  <sheetData>
    <row r="1" spans="1:16384" ht="14.4" x14ac:dyDescent="0.3">
      <c r="A1" s="97" t="s">
        <v>434</v>
      </c>
      <c r="B1" s="98"/>
      <c r="C1" s="98"/>
      <c r="D1" s="98"/>
      <c r="E1" s="98"/>
      <c r="F1" s="98"/>
      <c r="G1" s="98"/>
      <c r="H1" s="98"/>
      <c r="I1" s="98"/>
      <c r="J1" s="98"/>
      <c r="K1" s="98"/>
      <c r="L1" s="98"/>
      <c r="M1" s="98"/>
      <c r="N1" s="98"/>
      <c r="O1" s="98"/>
    </row>
    <row r="2" spans="1:16384" ht="14.4" thickBot="1" x14ac:dyDescent="0.35">
      <c r="B2" s="13"/>
    </row>
    <row r="3" spans="1:16384" x14ac:dyDescent="0.3">
      <c r="B3" s="1034" t="s">
        <v>433</v>
      </c>
      <c r="C3" s="1035"/>
      <c r="D3" s="1035"/>
      <c r="E3" s="1035"/>
      <c r="F3" s="1035"/>
      <c r="G3" s="1035"/>
      <c r="H3" s="1035"/>
      <c r="I3" s="1035"/>
      <c r="J3" s="1035"/>
      <c r="K3" s="1035"/>
      <c r="L3" s="1036"/>
      <c r="M3" s="117">
        <v>2020</v>
      </c>
      <c r="N3" s="118">
        <v>2021</v>
      </c>
      <c r="O3" s="119">
        <v>2022</v>
      </c>
    </row>
    <row r="4" spans="1:16384" s="256" customFormat="1" ht="37.5" customHeight="1" x14ac:dyDescent="0.25">
      <c r="A4" s="498" t="s">
        <v>77</v>
      </c>
      <c r="B4" s="500" t="s">
        <v>16</v>
      </c>
      <c r="C4" s="253" t="s">
        <v>17</v>
      </c>
      <c r="D4" s="251" t="s">
        <v>18</v>
      </c>
      <c r="E4" s="253" t="s">
        <v>19</v>
      </c>
      <c r="F4" s="253" t="s">
        <v>20</v>
      </c>
      <c r="G4" s="253" t="s">
        <v>21</v>
      </c>
      <c r="H4" s="253" t="s">
        <v>22</v>
      </c>
      <c r="I4" s="253" t="s">
        <v>23</v>
      </c>
      <c r="J4" s="253" t="s">
        <v>24</v>
      </c>
      <c r="K4" s="253" t="s">
        <v>25</v>
      </c>
      <c r="L4" s="251" t="s">
        <v>26</v>
      </c>
      <c r="M4" s="254" t="s">
        <v>27</v>
      </c>
      <c r="N4" s="252" t="s">
        <v>43</v>
      </c>
      <c r="O4" s="255" t="s">
        <v>43</v>
      </c>
    </row>
    <row r="5" spans="1:16384" ht="15" customHeight="1" x14ac:dyDescent="0.3">
      <c r="A5" s="1037" t="s">
        <v>78</v>
      </c>
      <c r="B5" s="501" t="s">
        <v>207</v>
      </c>
      <c r="C5" s="106">
        <v>491150</v>
      </c>
      <c r="D5" s="106">
        <f t="shared" ref="D5:D10" si="0">C5*1.25</f>
        <v>613937.5</v>
      </c>
      <c r="E5" s="107"/>
      <c r="F5" s="107"/>
      <c r="G5" s="107"/>
      <c r="H5" s="107"/>
      <c r="I5" s="107"/>
      <c r="J5" s="107"/>
      <c r="K5" s="107"/>
      <c r="L5" s="114">
        <f t="shared" ref="L5:L10" si="1">37.5*52</f>
        <v>1950</v>
      </c>
      <c r="M5" s="249">
        <f>C5/L5</f>
        <v>251.87179487179486</v>
      </c>
      <c r="N5" s="108">
        <f>M5*1.06</f>
        <v>266.98410256410256</v>
      </c>
      <c r="O5" s="109">
        <f>N5*1.06</f>
        <v>283.0031487179487</v>
      </c>
    </row>
    <row r="6" spans="1:16384" ht="14.4" x14ac:dyDescent="0.3">
      <c r="A6" s="1038"/>
      <c r="B6" s="501" t="s">
        <v>208</v>
      </c>
      <c r="C6" s="106">
        <v>683142</v>
      </c>
      <c r="D6" s="106">
        <f t="shared" si="0"/>
        <v>853927.5</v>
      </c>
      <c r="E6" s="107"/>
      <c r="F6" s="107"/>
      <c r="G6" s="107"/>
      <c r="H6" s="107"/>
      <c r="I6" s="107"/>
      <c r="J6" s="107"/>
      <c r="K6" s="107"/>
      <c r="L6" s="114">
        <f t="shared" si="1"/>
        <v>1950</v>
      </c>
      <c r="M6" s="249">
        <f>C6/L6</f>
        <v>350.32923076923078</v>
      </c>
      <c r="N6" s="108">
        <f t="shared" ref="N6:O10" si="2">M6*1.06</f>
        <v>371.34898461538467</v>
      </c>
      <c r="O6" s="109">
        <f>N6*1.06</f>
        <v>393.62992369230778</v>
      </c>
    </row>
    <row r="7" spans="1:16384" ht="14.4" x14ac:dyDescent="0.3">
      <c r="A7" s="1038"/>
      <c r="B7" s="501" t="s">
        <v>209</v>
      </c>
      <c r="C7" s="106">
        <v>864407</v>
      </c>
      <c r="D7" s="106">
        <f t="shared" si="0"/>
        <v>1080508.75</v>
      </c>
      <c r="E7" s="107"/>
      <c r="F7" s="107"/>
      <c r="G7" s="107"/>
      <c r="H7" s="107"/>
      <c r="I7" s="107"/>
      <c r="J7" s="107"/>
      <c r="K7" s="107"/>
      <c r="L7" s="114">
        <f t="shared" si="1"/>
        <v>1950</v>
      </c>
      <c r="M7" s="249">
        <f>C7/L7</f>
        <v>443.28564102564104</v>
      </c>
      <c r="N7" s="108">
        <f t="shared" si="2"/>
        <v>469.8827794871795</v>
      </c>
      <c r="O7" s="109">
        <f>N7*1.06</f>
        <v>498.0757462564103</v>
      </c>
    </row>
    <row r="8" spans="1:16384" ht="14.4" x14ac:dyDescent="0.3">
      <c r="A8" s="1038"/>
      <c r="B8" s="502" t="s">
        <v>210</v>
      </c>
      <c r="C8" s="106">
        <v>1046112</v>
      </c>
      <c r="D8" s="106">
        <f t="shared" si="0"/>
        <v>1307640</v>
      </c>
      <c r="E8" s="107"/>
      <c r="F8" s="107"/>
      <c r="G8" s="107"/>
      <c r="H8" s="107"/>
      <c r="I8" s="107"/>
      <c r="J8" s="107"/>
      <c r="K8" s="107"/>
      <c r="L8" s="114">
        <f t="shared" si="1"/>
        <v>1950</v>
      </c>
      <c r="M8" s="249">
        <f>C8/L8</f>
        <v>536.46769230769235</v>
      </c>
      <c r="N8" s="108">
        <f t="shared" si="2"/>
        <v>568.65575384615397</v>
      </c>
      <c r="O8" s="109">
        <f>N8*1.06</f>
        <v>602.7750990769232</v>
      </c>
    </row>
    <row r="9" spans="1:16384" ht="14.4" x14ac:dyDescent="0.3">
      <c r="A9" s="1038"/>
      <c r="B9" s="501" t="s">
        <v>211</v>
      </c>
      <c r="C9" s="106">
        <v>1302053</v>
      </c>
      <c r="D9" s="106">
        <f t="shared" si="0"/>
        <v>1627566.25</v>
      </c>
      <c r="E9" s="107"/>
      <c r="F9" s="107"/>
      <c r="G9" s="107"/>
      <c r="H9" s="107"/>
      <c r="I9" s="107"/>
      <c r="J9" s="107"/>
      <c r="K9" s="107"/>
      <c r="L9" s="114">
        <f t="shared" si="1"/>
        <v>1950</v>
      </c>
      <c r="M9" s="249">
        <f>C9/L9</f>
        <v>667.71948717948715</v>
      </c>
      <c r="N9" s="108">
        <f t="shared" si="2"/>
        <v>707.78265641025644</v>
      </c>
      <c r="O9" s="109">
        <f>N9*1.06</f>
        <v>750.24961579487183</v>
      </c>
      <c r="P9" s="104"/>
    </row>
    <row r="10" spans="1:16384" ht="14.4" x14ac:dyDescent="0.3">
      <c r="A10" s="1039"/>
      <c r="B10" s="502" t="s">
        <v>212</v>
      </c>
      <c r="C10" s="106">
        <v>1458024</v>
      </c>
      <c r="D10" s="106">
        <f t="shared" si="0"/>
        <v>1822530</v>
      </c>
      <c r="E10" s="107"/>
      <c r="F10" s="107"/>
      <c r="G10" s="107"/>
      <c r="H10" s="107"/>
      <c r="I10" s="107"/>
      <c r="J10" s="107"/>
      <c r="K10" s="107"/>
      <c r="L10" s="114">
        <f t="shared" si="1"/>
        <v>1950</v>
      </c>
      <c r="M10" s="249">
        <f>+C10/L10</f>
        <v>747.70461538461541</v>
      </c>
      <c r="N10" s="108">
        <f t="shared" si="2"/>
        <v>792.56689230769234</v>
      </c>
      <c r="O10" s="109">
        <f t="shared" si="2"/>
        <v>840.12090584615396</v>
      </c>
      <c r="P10" s="104"/>
    </row>
    <row r="11" spans="1:16384" s="103" customFormat="1" ht="14.4" x14ac:dyDescent="0.3">
      <c r="A11" s="499"/>
      <c r="B11" s="503"/>
      <c r="C11" s="106"/>
      <c r="D11" s="106"/>
      <c r="E11" s="106"/>
      <c r="F11" s="106"/>
      <c r="G11" s="106"/>
      <c r="H11" s="106"/>
      <c r="I11" s="106"/>
      <c r="J11" s="106"/>
      <c r="K11" s="106"/>
      <c r="L11" s="115"/>
      <c r="M11" s="106"/>
      <c r="N11" s="110"/>
      <c r="O11" s="120"/>
      <c r="P11" s="105"/>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c r="IV11" s="102"/>
      <c r="IW11" s="102"/>
      <c r="IX11" s="102"/>
      <c r="IY11" s="102"/>
      <c r="IZ11" s="102"/>
      <c r="JA11" s="102"/>
      <c r="JB11" s="102"/>
      <c r="JC11" s="102"/>
      <c r="JD11" s="102"/>
      <c r="JE11" s="102"/>
      <c r="JF11" s="102"/>
      <c r="JG11" s="102"/>
      <c r="JH11" s="102"/>
      <c r="JI11" s="102"/>
      <c r="JJ11" s="102"/>
      <c r="JK11" s="102"/>
      <c r="JL11" s="102"/>
      <c r="JM11" s="102"/>
      <c r="JN11" s="102"/>
      <c r="JO11" s="102"/>
      <c r="JP11" s="102"/>
      <c r="JQ11" s="102"/>
      <c r="JR11" s="102"/>
      <c r="JS11" s="102"/>
      <c r="JT11" s="102"/>
      <c r="JU11" s="102"/>
      <c r="JV11" s="102"/>
      <c r="JW11" s="102"/>
      <c r="JX11" s="102"/>
      <c r="JY11" s="102"/>
      <c r="JZ11" s="102"/>
      <c r="KA11" s="102"/>
      <c r="KB11" s="102"/>
      <c r="KC11" s="102"/>
      <c r="KD11" s="102"/>
      <c r="KE11" s="102"/>
      <c r="KF11" s="102"/>
      <c r="KG11" s="102"/>
      <c r="KH11" s="102"/>
      <c r="KI11" s="102"/>
      <c r="KJ11" s="102"/>
      <c r="KK11" s="102"/>
      <c r="KL11" s="102"/>
      <c r="KM11" s="102"/>
      <c r="KN11" s="102"/>
      <c r="KO11" s="102"/>
      <c r="KP11" s="102"/>
      <c r="KQ11" s="102"/>
      <c r="KR11" s="102"/>
      <c r="KS11" s="102"/>
      <c r="KT11" s="102"/>
      <c r="KU11" s="102"/>
      <c r="KV11" s="102"/>
      <c r="KW11" s="102"/>
      <c r="KX11" s="102"/>
      <c r="KY11" s="102"/>
      <c r="KZ11" s="102"/>
      <c r="LA11" s="102"/>
      <c r="LB11" s="102"/>
      <c r="LC11" s="102"/>
      <c r="LD11" s="102"/>
      <c r="LE11" s="102"/>
      <c r="LF11" s="102"/>
      <c r="LG11" s="102"/>
      <c r="LH11" s="102"/>
      <c r="LI11" s="102"/>
      <c r="LJ11" s="102"/>
      <c r="LK11" s="102"/>
      <c r="LL11" s="102"/>
      <c r="LM11" s="102"/>
      <c r="LN11" s="102"/>
      <c r="LO11" s="102"/>
      <c r="LP11" s="102"/>
      <c r="LQ11" s="102"/>
      <c r="LR11" s="102"/>
      <c r="LS11" s="102"/>
      <c r="LT11" s="102"/>
      <c r="LU11" s="102"/>
      <c r="LV11" s="102"/>
      <c r="LW11" s="102"/>
      <c r="LX11" s="102"/>
      <c r="LY11" s="102"/>
      <c r="LZ11" s="102"/>
      <c r="MA11" s="102"/>
      <c r="MB11" s="102"/>
      <c r="MC11" s="102"/>
      <c r="MD11" s="102"/>
      <c r="ME11" s="102"/>
      <c r="MF11" s="102"/>
      <c r="MG11" s="102"/>
      <c r="MH11" s="102"/>
      <c r="MI11" s="102"/>
      <c r="MJ11" s="102"/>
      <c r="MK11" s="102"/>
      <c r="ML11" s="102"/>
      <c r="MM11" s="102"/>
      <c r="MN11" s="102"/>
      <c r="MO11" s="102"/>
      <c r="MP11" s="102"/>
      <c r="MQ11" s="102"/>
      <c r="MR11" s="102"/>
      <c r="MS11" s="102"/>
      <c r="MT11" s="102"/>
      <c r="MU11" s="102"/>
      <c r="MV11" s="102"/>
      <c r="MW11" s="102"/>
      <c r="MX11" s="102"/>
      <c r="MY11" s="102"/>
      <c r="MZ11" s="102"/>
      <c r="NA11" s="102"/>
      <c r="NB11" s="102"/>
      <c r="NC11" s="102"/>
      <c r="ND11" s="102"/>
      <c r="NE11" s="102"/>
      <c r="NF11" s="102"/>
      <c r="NG11" s="102"/>
      <c r="NH11" s="102"/>
      <c r="NI11" s="102"/>
      <c r="NJ11" s="102"/>
      <c r="NK11" s="102"/>
      <c r="NL11" s="102"/>
      <c r="NM11" s="102"/>
      <c r="NN11" s="102"/>
      <c r="NO11" s="102"/>
      <c r="NP11" s="102"/>
      <c r="NQ11" s="102"/>
      <c r="NR11" s="102"/>
      <c r="NS11" s="102"/>
      <c r="NT11" s="102"/>
      <c r="NU11" s="102"/>
      <c r="NV11" s="102"/>
      <c r="NW11" s="102"/>
      <c r="NX11" s="102"/>
      <c r="NY11" s="102"/>
      <c r="NZ11" s="102"/>
      <c r="OA11" s="102"/>
      <c r="OB11" s="102"/>
      <c r="OC11" s="102"/>
      <c r="OD11" s="102"/>
      <c r="OE11" s="102"/>
      <c r="OF11" s="102"/>
      <c r="OG11" s="102"/>
      <c r="OH11" s="102"/>
      <c r="OI11" s="102"/>
      <c r="OJ11" s="102"/>
      <c r="OK11" s="102"/>
      <c r="OL11" s="102"/>
      <c r="OM11" s="102"/>
      <c r="ON11" s="102"/>
      <c r="OO11" s="102"/>
      <c r="OP11" s="102"/>
      <c r="OQ11" s="102"/>
      <c r="OR11" s="102"/>
      <c r="OS11" s="102"/>
      <c r="OT11" s="102"/>
      <c r="OU11" s="102"/>
      <c r="OV11" s="102"/>
      <c r="OW11" s="102"/>
      <c r="OX11" s="102"/>
      <c r="OY11" s="102"/>
      <c r="OZ11" s="102"/>
      <c r="PA11" s="102"/>
      <c r="PB11" s="102"/>
      <c r="PC11" s="102"/>
      <c r="PD11" s="102"/>
      <c r="PE11" s="102"/>
      <c r="PF11" s="102"/>
      <c r="PG11" s="102"/>
      <c r="PH11" s="102"/>
      <c r="PI11" s="102"/>
      <c r="PJ11" s="102"/>
      <c r="PK11" s="102"/>
      <c r="PL11" s="102"/>
      <c r="PM11" s="102"/>
      <c r="PN11" s="102"/>
      <c r="PO11" s="102"/>
      <c r="PP11" s="102"/>
      <c r="PQ11" s="102"/>
      <c r="PR11" s="102"/>
      <c r="PS11" s="102"/>
      <c r="PT11" s="102"/>
      <c r="PU11" s="102"/>
      <c r="PV11" s="102"/>
      <c r="PW11" s="102"/>
      <c r="PX11" s="102"/>
      <c r="PY11" s="102"/>
      <c r="PZ11" s="102"/>
      <c r="QA11" s="102"/>
      <c r="QB11" s="102"/>
      <c r="QC11" s="102"/>
      <c r="QD11" s="102"/>
      <c r="QE11" s="102"/>
      <c r="QF11" s="102"/>
      <c r="QG11" s="102"/>
      <c r="QH11" s="102"/>
      <c r="QI11" s="102"/>
      <c r="QJ11" s="102"/>
      <c r="QK11" s="102"/>
      <c r="QL11" s="102"/>
      <c r="QM11" s="102"/>
      <c r="QN11" s="102"/>
      <c r="QO11" s="102"/>
      <c r="QP11" s="102"/>
      <c r="QQ11" s="102"/>
      <c r="QR11" s="102"/>
      <c r="QS11" s="102"/>
      <c r="QT11" s="102"/>
      <c r="QU11" s="102"/>
      <c r="QV11" s="102"/>
      <c r="QW11" s="102"/>
      <c r="QX11" s="102"/>
      <c r="QY11" s="102"/>
      <c r="QZ11" s="102"/>
      <c r="RA11" s="102"/>
      <c r="RB11" s="102"/>
      <c r="RC11" s="102"/>
      <c r="RD11" s="102"/>
      <c r="RE11" s="102"/>
      <c r="RF11" s="102"/>
      <c r="RG11" s="102"/>
      <c r="RH11" s="102"/>
      <c r="RI11" s="102"/>
      <c r="RJ11" s="102"/>
      <c r="RK11" s="102"/>
      <c r="RL11" s="102"/>
      <c r="RM11" s="102"/>
      <c r="RN11" s="102"/>
      <c r="RO11" s="102"/>
      <c r="RP11" s="102"/>
      <c r="RQ11" s="102"/>
      <c r="RR11" s="102"/>
      <c r="RS11" s="102"/>
      <c r="RT11" s="102"/>
      <c r="RU11" s="102"/>
      <c r="RV11" s="102"/>
      <c r="RW11" s="102"/>
      <c r="RX11" s="102"/>
      <c r="RY11" s="102"/>
      <c r="RZ11" s="102"/>
      <c r="SA11" s="102"/>
      <c r="SB11" s="102"/>
      <c r="SC11" s="102"/>
      <c r="SD11" s="102"/>
      <c r="SE11" s="102"/>
      <c r="SF11" s="102"/>
      <c r="SG11" s="102"/>
      <c r="SH11" s="102"/>
      <c r="SI11" s="102"/>
      <c r="SJ11" s="102"/>
      <c r="SK11" s="102"/>
      <c r="SL11" s="102"/>
      <c r="SM11" s="102"/>
      <c r="SN11" s="102"/>
      <c r="SO11" s="102"/>
      <c r="SP11" s="102"/>
      <c r="SQ11" s="102"/>
      <c r="SR11" s="102"/>
      <c r="SS11" s="102"/>
      <c r="ST11" s="102"/>
      <c r="SU11" s="102"/>
      <c r="SV11" s="102"/>
      <c r="SW11" s="102"/>
      <c r="SX11" s="102"/>
      <c r="SY11" s="102"/>
      <c r="SZ11" s="102"/>
      <c r="TA11" s="102"/>
      <c r="TB11" s="102"/>
      <c r="TC11" s="102"/>
      <c r="TD11" s="102"/>
      <c r="TE11" s="102"/>
      <c r="TF11" s="102"/>
      <c r="TG11" s="102"/>
      <c r="TH11" s="102"/>
      <c r="TI11" s="102"/>
      <c r="TJ11" s="102"/>
      <c r="TK11" s="102"/>
      <c r="TL11" s="102"/>
      <c r="TM11" s="102"/>
      <c r="TN11" s="102"/>
      <c r="TO11" s="102"/>
      <c r="TP11" s="102"/>
      <c r="TQ11" s="102"/>
      <c r="TR11" s="102"/>
      <c r="TS11" s="102"/>
      <c r="TT11" s="102"/>
      <c r="TU11" s="102"/>
      <c r="TV11" s="102"/>
      <c r="TW11" s="102"/>
      <c r="TX11" s="102"/>
      <c r="TY11" s="102"/>
      <c r="TZ11" s="102"/>
      <c r="UA11" s="102"/>
      <c r="UB11" s="102"/>
      <c r="UC11" s="102"/>
      <c r="UD11" s="102"/>
      <c r="UE11" s="102"/>
      <c r="UF11" s="102"/>
      <c r="UG11" s="102"/>
      <c r="UH11" s="102"/>
      <c r="UI11" s="102"/>
      <c r="UJ11" s="102"/>
      <c r="UK11" s="102"/>
      <c r="UL11" s="102"/>
      <c r="UM11" s="102"/>
      <c r="UN11" s="102"/>
      <c r="UO11" s="102"/>
      <c r="UP11" s="102"/>
      <c r="UQ11" s="102"/>
      <c r="UR11" s="102"/>
      <c r="US11" s="102"/>
      <c r="UT11" s="102"/>
      <c r="UU11" s="102"/>
      <c r="UV11" s="102"/>
      <c r="UW11" s="102"/>
      <c r="UX11" s="102"/>
      <c r="UY11" s="102"/>
      <c r="UZ11" s="102"/>
      <c r="VA11" s="102"/>
      <c r="VB11" s="102"/>
      <c r="VC11" s="102"/>
      <c r="VD11" s="102"/>
      <c r="VE11" s="102"/>
      <c r="VF11" s="102"/>
      <c r="VG11" s="102"/>
      <c r="VH11" s="102"/>
      <c r="VI11" s="102"/>
      <c r="VJ11" s="102"/>
      <c r="VK11" s="102"/>
      <c r="VL11" s="102"/>
      <c r="VM11" s="102"/>
      <c r="VN11" s="102"/>
      <c r="VO11" s="102"/>
      <c r="VP11" s="102"/>
      <c r="VQ11" s="102"/>
      <c r="VR11" s="102"/>
      <c r="VS11" s="102"/>
      <c r="VT11" s="102"/>
      <c r="VU11" s="102"/>
      <c r="VV11" s="102"/>
      <c r="VW11" s="102"/>
      <c r="VX11" s="102"/>
      <c r="VY11" s="102"/>
      <c r="VZ11" s="102"/>
      <c r="WA11" s="102"/>
      <c r="WB11" s="102"/>
      <c r="WC11" s="102"/>
      <c r="WD11" s="102"/>
      <c r="WE11" s="102"/>
      <c r="WF11" s="102"/>
      <c r="WG11" s="102"/>
      <c r="WH11" s="102"/>
      <c r="WI11" s="102"/>
      <c r="WJ11" s="102"/>
      <c r="WK11" s="102"/>
      <c r="WL11" s="102"/>
      <c r="WM11" s="102"/>
      <c r="WN11" s="102"/>
      <c r="WO11" s="102"/>
      <c r="WP11" s="102"/>
      <c r="WQ11" s="102"/>
      <c r="WR11" s="102"/>
      <c r="WS11" s="102"/>
      <c r="WT11" s="102"/>
      <c r="WU11" s="102"/>
      <c r="WV11" s="102"/>
      <c r="WW11" s="102"/>
      <c r="WX11" s="102"/>
      <c r="WY11" s="102"/>
      <c r="WZ11" s="102"/>
      <c r="XA11" s="102"/>
      <c r="XB11" s="102"/>
      <c r="XC11" s="102"/>
      <c r="XD11" s="102"/>
      <c r="XE11" s="102"/>
      <c r="XF11" s="102"/>
      <c r="XG11" s="102"/>
      <c r="XH11" s="102"/>
      <c r="XI11" s="102"/>
      <c r="XJ11" s="102"/>
      <c r="XK11" s="102"/>
      <c r="XL11" s="102"/>
      <c r="XM11" s="102"/>
      <c r="XN11" s="102"/>
      <c r="XO11" s="102"/>
      <c r="XP11" s="102"/>
      <c r="XQ11" s="102"/>
      <c r="XR11" s="102"/>
      <c r="XS11" s="102"/>
      <c r="XT11" s="102"/>
      <c r="XU11" s="102"/>
      <c r="XV11" s="102"/>
      <c r="XW11" s="102"/>
      <c r="XX11" s="102"/>
      <c r="XY11" s="102"/>
      <c r="XZ11" s="102"/>
      <c r="YA11" s="102"/>
      <c r="YB11" s="102"/>
      <c r="YC11" s="102"/>
      <c r="YD11" s="102"/>
      <c r="YE11" s="102"/>
      <c r="YF11" s="102"/>
      <c r="YG11" s="102"/>
      <c r="YH11" s="102"/>
      <c r="YI11" s="102"/>
      <c r="YJ11" s="102"/>
      <c r="YK11" s="102"/>
      <c r="YL11" s="102"/>
      <c r="YM11" s="102"/>
      <c r="YN11" s="102"/>
      <c r="YO11" s="102"/>
      <c r="YP11" s="102"/>
      <c r="YQ11" s="102"/>
      <c r="YR11" s="102"/>
      <c r="YS11" s="102"/>
      <c r="YT11" s="102"/>
      <c r="YU11" s="102"/>
      <c r="YV11" s="102"/>
      <c r="YW11" s="102"/>
      <c r="YX11" s="102"/>
      <c r="YY11" s="102"/>
      <c r="YZ11" s="102"/>
      <c r="ZA11" s="102"/>
      <c r="ZB11" s="102"/>
      <c r="ZC11" s="102"/>
      <c r="ZD11" s="102"/>
      <c r="ZE11" s="102"/>
      <c r="ZF11" s="102"/>
      <c r="ZG11" s="102"/>
      <c r="ZH11" s="102"/>
      <c r="ZI11" s="102"/>
      <c r="ZJ11" s="102"/>
      <c r="ZK11" s="102"/>
      <c r="ZL11" s="102"/>
      <c r="ZM11" s="102"/>
      <c r="ZN11" s="102"/>
      <c r="ZO11" s="102"/>
      <c r="ZP11" s="102"/>
      <c r="ZQ11" s="102"/>
      <c r="ZR11" s="102"/>
      <c r="ZS11" s="102"/>
      <c r="ZT11" s="102"/>
      <c r="ZU11" s="102"/>
      <c r="ZV11" s="102"/>
      <c r="ZW11" s="102"/>
      <c r="ZX11" s="102"/>
      <c r="ZY11" s="102"/>
      <c r="ZZ11" s="102"/>
      <c r="AAA11" s="102"/>
      <c r="AAB11" s="102"/>
      <c r="AAC11" s="102"/>
      <c r="AAD11" s="102"/>
      <c r="AAE11" s="102"/>
      <c r="AAF11" s="102"/>
      <c r="AAG11" s="102"/>
      <c r="AAH11" s="102"/>
      <c r="AAI11" s="102"/>
      <c r="AAJ11" s="102"/>
      <c r="AAK11" s="102"/>
      <c r="AAL11" s="102"/>
      <c r="AAM11" s="102"/>
      <c r="AAN11" s="102"/>
      <c r="AAO11" s="102"/>
      <c r="AAP11" s="102"/>
      <c r="AAQ11" s="102"/>
      <c r="AAR11" s="102"/>
      <c r="AAS11" s="102"/>
      <c r="AAT11" s="102"/>
      <c r="AAU11" s="102"/>
      <c r="AAV11" s="102"/>
      <c r="AAW11" s="102"/>
      <c r="AAX11" s="102"/>
      <c r="AAY11" s="102"/>
      <c r="AAZ11" s="102"/>
      <c r="ABA11" s="102"/>
      <c r="ABB11" s="102"/>
      <c r="ABC11" s="102"/>
      <c r="ABD11" s="102"/>
      <c r="ABE11" s="102"/>
      <c r="ABF11" s="102"/>
      <c r="ABG11" s="102"/>
      <c r="ABH11" s="102"/>
      <c r="ABI11" s="102"/>
      <c r="ABJ11" s="102"/>
      <c r="ABK11" s="102"/>
      <c r="ABL11" s="102"/>
      <c r="ABM11" s="102"/>
      <c r="ABN11" s="102"/>
      <c r="ABO11" s="102"/>
      <c r="ABP11" s="102"/>
      <c r="ABQ11" s="102"/>
      <c r="ABR11" s="102"/>
      <c r="ABS11" s="102"/>
      <c r="ABT11" s="102"/>
      <c r="ABU11" s="102"/>
      <c r="ABV11" s="102"/>
      <c r="ABW11" s="102"/>
      <c r="ABX11" s="102"/>
      <c r="ABY11" s="102"/>
      <c r="ABZ11" s="102"/>
      <c r="ACA11" s="102"/>
      <c r="ACB11" s="102"/>
      <c r="ACC11" s="102"/>
      <c r="ACD11" s="102"/>
      <c r="ACE11" s="102"/>
      <c r="ACF11" s="102"/>
      <c r="ACG11" s="102"/>
      <c r="ACH11" s="102"/>
      <c r="ACI11" s="102"/>
      <c r="ACJ11" s="102"/>
      <c r="ACK11" s="102"/>
      <c r="ACL11" s="102"/>
      <c r="ACM11" s="102"/>
      <c r="ACN11" s="102"/>
      <c r="ACO11" s="102"/>
      <c r="ACP11" s="102"/>
      <c r="ACQ11" s="102"/>
      <c r="ACR11" s="102"/>
      <c r="ACS11" s="102"/>
      <c r="ACT11" s="102"/>
      <c r="ACU11" s="102"/>
      <c r="ACV11" s="102"/>
      <c r="ACW11" s="102"/>
      <c r="ACX11" s="102"/>
      <c r="ACY11" s="102"/>
      <c r="ACZ11" s="102"/>
      <c r="ADA11" s="102"/>
      <c r="ADB11" s="102"/>
      <c r="ADC11" s="102"/>
      <c r="ADD11" s="102"/>
      <c r="ADE11" s="102"/>
      <c r="ADF11" s="102"/>
      <c r="ADG11" s="102"/>
      <c r="ADH11" s="102"/>
      <c r="ADI11" s="102"/>
      <c r="ADJ11" s="102"/>
      <c r="ADK11" s="102"/>
      <c r="ADL11" s="102"/>
      <c r="ADM11" s="102"/>
      <c r="ADN11" s="102"/>
      <c r="ADO11" s="102"/>
      <c r="ADP11" s="102"/>
      <c r="ADQ11" s="102"/>
      <c r="ADR11" s="102"/>
      <c r="ADS11" s="102"/>
      <c r="ADT11" s="102"/>
      <c r="ADU11" s="102"/>
      <c r="ADV11" s="102"/>
      <c r="ADW11" s="102"/>
      <c r="ADX11" s="102"/>
      <c r="ADY11" s="102"/>
      <c r="ADZ11" s="102"/>
      <c r="AEA11" s="102"/>
      <c r="AEB11" s="102"/>
      <c r="AEC11" s="102"/>
      <c r="AED11" s="102"/>
      <c r="AEE11" s="102"/>
      <c r="AEF11" s="102"/>
      <c r="AEG11" s="102"/>
      <c r="AEH11" s="102"/>
      <c r="AEI11" s="102"/>
      <c r="AEJ11" s="102"/>
      <c r="AEK11" s="102"/>
      <c r="AEL11" s="102"/>
      <c r="AEM11" s="102"/>
      <c r="AEN11" s="102"/>
      <c r="AEO11" s="102"/>
      <c r="AEP11" s="102"/>
      <c r="AEQ11" s="102"/>
      <c r="AER11" s="102"/>
      <c r="AES11" s="102"/>
      <c r="AET11" s="102"/>
      <c r="AEU11" s="102"/>
      <c r="AEV11" s="102"/>
      <c r="AEW11" s="102"/>
      <c r="AEX11" s="102"/>
      <c r="AEY11" s="102"/>
      <c r="AEZ11" s="102"/>
      <c r="AFA11" s="102"/>
      <c r="AFB11" s="102"/>
      <c r="AFC11" s="102"/>
      <c r="AFD11" s="102"/>
      <c r="AFE11" s="102"/>
      <c r="AFF11" s="102"/>
      <c r="AFG11" s="102"/>
      <c r="AFH11" s="102"/>
      <c r="AFI11" s="102"/>
      <c r="AFJ11" s="102"/>
      <c r="AFK11" s="102"/>
      <c r="AFL11" s="102"/>
      <c r="AFM11" s="102"/>
      <c r="AFN11" s="102"/>
      <c r="AFO11" s="102"/>
      <c r="AFP11" s="102"/>
      <c r="AFQ11" s="102"/>
      <c r="AFR11" s="102"/>
      <c r="AFS11" s="102"/>
      <c r="AFT11" s="102"/>
      <c r="AFU11" s="102"/>
      <c r="AFV11" s="102"/>
      <c r="AFW11" s="102"/>
      <c r="AFX11" s="102"/>
      <c r="AFY11" s="102"/>
      <c r="AFZ11" s="102"/>
      <c r="AGA11" s="102"/>
      <c r="AGB11" s="102"/>
      <c r="AGC11" s="102"/>
      <c r="AGD11" s="102"/>
      <c r="AGE11" s="102"/>
      <c r="AGF11" s="102"/>
      <c r="AGG11" s="102"/>
      <c r="AGH11" s="102"/>
      <c r="AGI11" s="102"/>
      <c r="AGJ11" s="102"/>
      <c r="AGK11" s="102"/>
      <c r="AGL11" s="102"/>
      <c r="AGM11" s="102"/>
      <c r="AGN11" s="102"/>
      <c r="AGO11" s="102"/>
      <c r="AGP11" s="102"/>
      <c r="AGQ11" s="102"/>
      <c r="AGR11" s="102"/>
      <c r="AGS11" s="102"/>
      <c r="AGT11" s="102"/>
      <c r="AGU11" s="102"/>
      <c r="AGV11" s="102"/>
      <c r="AGW11" s="102"/>
      <c r="AGX11" s="102"/>
      <c r="AGY11" s="102"/>
      <c r="AGZ11" s="102"/>
      <c r="AHA11" s="102"/>
      <c r="AHB11" s="102"/>
      <c r="AHC11" s="102"/>
      <c r="AHD11" s="102"/>
      <c r="AHE11" s="102"/>
      <c r="AHF11" s="102"/>
      <c r="AHG11" s="102"/>
      <c r="AHH11" s="102"/>
      <c r="AHI11" s="102"/>
      <c r="AHJ11" s="102"/>
      <c r="AHK11" s="102"/>
      <c r="AHL11" s="102"/>
      <c r="AHM11" s="102"/>
      <c r="AHN11" s="102"/>
      <c r="AHO11" s="102"/>
      <c r="AHP11" s="102"/>
      <c r="AHQ11" s="102"/>
      <c r="AHR11" s="102"/>
      <c r="AHS11" s="102"/>
      <c r="AHT11" s="102"/>
      <c r="AHU11" s="102"/>
      <c r="AHV11" s="102"/>
      <c r="AHW11" s="102"/>
      <c r="AHX11" s="102"/>
      <c r="AHY11" s="102"/>
      <c r="AHZ11" s="102"/>
      <c r="AIA11" s="102"/>
      <c r="AIB11" s="102"/>
      <c r="AIC11" s="102"/>
      <c r="AID11" s="102"/>
      <c r="AIE11" s="102"/>
      <c r="AIF11" s="102"/>
      <c r="AIG11" s="102"/>
      <c r="AIH11" s="102"/>
      <c r="AII11" s="102"/>
      <c r="AIJ11" s="102"/>
      <c r="AIK11" s="102"/>
      <c r="AIL11" s="102"/>
      <c r="AIM11" s="102"/>
      <c r="AIN11" s="102"/>
      <c r="AIO11" s="102"/>
      <c r="AIP11" s="102"/>
      <c r="AIQ11" s="102"/>
      <c r="AIR11" s="102"/>
      <c r="AIS11" s="102"/>
      <c r="AIT11" s="102"/>
      <c r="AIU11" s="102"/>
      <c r="AIV11" s="102"/>
      <c r="AIW11" s="102"/>
      <c r="AIX11" s="102"/>
      <c r="AIY11" s="102"/>
      <c r="AIZ11" s="102"/>
      <c r="AJA11" s="102"/>
      <c r="AJB11" s="102"/>
      <c r="AJC11" s="102"/>
      <c r="AJD11" s="102"/>
      <c r="AJE11" s="102"/>
      <c r="AJF11" s="102"/>
      <c r="AJG11" s="102"/>
      <c r="AJH11" s="102"/>
      <c r="AJI11" s="102"/>
      <c r="AJJ11" s="102"/>
      <c r="AJK11" s="102"/>
      <c r="AJL11" s="102"/>
      <c r="AJM11" s="102"/>
      <c r="AJN11" s="102"/>
      <c r="AJO11" s="102"/>
      <c r="AJP11" s="102"/>
      <c r="AJQ11" s="102"/>
      <c r="AJR11" s="102"/>
      <c r="AJS11" s="102"/>
      <c r="AJT11" s="102"/>
      <c r="AJU11" s="102"/>
      <c r="AJV11" s="102"/>
      <c r="AJW11" s="102"/>
      <c r="AJX11" s="102"/>
      <c r="AJY11" s="102"/>
      <c r="AJZ11" s="102"/>
      <c r="AKA11" s="102"/>
      <c r="AKB11" s="102"/>
      <c r="AKC11" s="102"/>
      <c r="AKD11" s="102"/>
      <c r="AKE11" s="102"/>
      <c r="AKF11" s="102"/>
      <c r="AKG11" s="102"/>
      <c r="AKH11" s="102"/>
      <c r="AKI11" s="102"/>
      <c r="AKJ11" s="102"/>
      <c r="AKK11" s="102"/>
      <c r="AKL11" s="102"/>
      <c r="AKM11" s="102"/>
      <c r="AKN11" s="102"/>
      <c r="AKO11" s="102"/>
      <c r="AKP11" s="102"/>
      <c r="AKQ11" s="102"/>
      <c r="AKR11" s="102"/>
      <c r="AKS11" s="102"/>
      <c r="AKT11" s="102"/>
      <c r="AKU11" s="102"/>
      <c r="AKV11" s="102"/>
      <c r="AKW11" s="102"/>
      <c r="AKX11" s="102"/>
      <c r="AKY11" s="102"/>
      <c r="AKZ11" s="102"/>
      <c r="ALA11" s="102"/>
      <c r="ALB11" s="102"/>
      <c r="ALC11" s="102"/>
      <c r="ALD11" s="102"/>
      <c r="ALE11" s="102"/>
      <c r="ALF11" s="102"/>
      <c r="ALG11" s="102"/>
      <c r="ALH11" s="102"/>
      <c r="ALI11" s="102"/>
      <c r="ALJ11" s="102"/>
      <c r="ALK11" s="102"/>
      <c r="ALL11" s="102"/>
      <c r="ALM11" s="102"/>
      <c r="ALN11" s="102"/>
      <c r="ALO11" s="102"/>
      <c r="ALP11" s="102"/>
      <c r="ALQ11" s="102"/>
      <c r="ALR11" s="102"/>
      <c r="ALS11" s="102"/>
      <c r="ALT11" s="102"/>
      <c r="ALU11" s="102"/>
      <c r="ALV11" s="102"/>
      <c r="ALW11" s="102"/>
      <c r="ALX11" s="102"/>
      <c r="ALY11" s="102"/>
      <c r="ALZ11" s="102"/>
      <c r="AMA11" s="102"/>
      <c r="AMB11" s="102"/>
      <c r="AMC11" s="102"/>
      <c r="AMD11" s="102"/>
      <c r="AME11" s="102"/>
      <c r="AMF11" s="102"/>
      <c r="AMG11" s="102"/>
      <c r="AMH11" s="102"/>
      <c r="AMI11" s="102"/>
      <c r="AMJ11" s="102"/>
      <c r="AMK11" s="102"/>
      <c r="AML11" s="102"/>
      <c r="AMM11" s="102"/>
      <c r="AMN11" s="102"/>
      <c r="AMO11" s="102"/>
      <c r="AMP11" s="102"/>
      <c r="AMQ11" s="102"/>
      <c r="AMR11" s="102"/>
      <c r="AMS11" s="102"/>
      <c r="AMT11" s="102"/>
      <c r="AMU11" s="102"/>
      <c r="AMV11" s="102"/>
      <c r="AMW11" s="102"/>
      <c r="AMX11" s="102"/>
      <c r="AMY11" s="102"/>
      <c r="AMZ11" s="102"/>
      <c r="ANA11" s="102"/>
      <c r="ANB11" s="102"/>
      <c r="ANC11" s="102"/>
      <c r="AND11" s="102"/>
      <c r="ANE11" s="102"/>
      <c r="ANF11" s="102"/>
      <c r="ANG11" s="102"/>
      <c r="ANH11" s="102"/>
      <c r="ANI11" s="102"/>
      <c r="ANJ11" s="102"/>
      <c r="ANK11" s="102"/>
      <c r="ANL11" s="102"/>
      <c r="ANM11" s="102"/>
      <c r="ANN11" s="102"/>
      <c r="ANO11" s="102"/>
      <c r="ANP11" s="102"/>
      <c r="ANQ11" s="102"/>
      <c r="ANR11" s="102"/>
      <c r="ANS11" s="102"/>
      <c r="ANT11" s="102"/>
      <c r="ANU11" s="102"/>
      <c r="ANV11" s="102"/>
      <c r="ANW11" s="102"/>
      <c r="ANX11" s="102"/>
      <c r="ANY11" s="102"/>
      <c r="ANZ11" s="102"/>
      <c r="AOA11" s="102"/>
      <c r="AOB11" s="102"/>
      <c r="AOC11" s="102"/>
      <c r="AOD11" s="102"/>
      <c r="AOE11" s="102"/>
      <c r="AOF11" s="102"/>
      <c r="AOG11" s="102"/>
      <c r="AOH11" s="102"/>
      <c r="AOI11" s="102"/>
      <c r="AOJ11" s="102"/>
      <c r="AOK11" s="102"/>
      <c r="AOL11" s="102"/>
      <c r="AOM11" s="102"/>
      <c r="AON11" s="102"/>
      <c r="AOO11" s="102"/>
      <c r="AOP11" s="102"/>
      <c r="AOQ11" s="102"/>
      <c r="AOR11" s="102"/>
      <c r="AOS11" s="102"/>
      <c r="AOT11" s="102"/>
      <c r="AOU11" s="102"/>
      <c r="AOV11" s="102"/>
      <c r="AOW11" s="102"/>
      <c r="AOX11" s="102"/>
      <c r="AOY11" s="102"/>
      <c r="AOZ11" s="102"/>
      <c r="APA11" s="102"/>
      <c r="APB11" s="102"/>
      <c r="APC11" s="102"/>
      <c r="APD11" s="102"/>
      <c r="APE11" s="102"/>
      <c r="APF11" s="102"/>
      <c r="APG11" s="102"/>
      <c r="APH11" s="102"/>
      <c r="API11" s="102"/>
      <c r="APJ11" s="102"/>
      <c r="APK11" s="102"/>
      <c r="APL11" s="102"/>
      <c r="APM11" s="102"/>
      <c r="APN11" s="102"/>
      <c r="APO11" s="102"/>
      <c r="APP11" s="102"/>
      <c r="APQ11" s="102"/>
      <c r="APR11" s="102"/>
      <c r="APS11" s="102"/>
      <c r="APT11" s="102"/>
      <c r="APU11" s="102"/>
      <c r="APV11" s="102"/>
      <c r="APW11" s="102"/>
      <c r="APX11" s="102"/>
      <c r="APY11" s="102"/>
      <c r="APZ11" s="102"/>
      <c r="AQA11" s="102"/>
      <c r="AQB11" s="102"/>
      <c r="AQC11" s="102"/>
      <c r="AQD11" s="102"/>
      <c r="AQE11" s="102"/>
      <c r="AQF11" s="102"/>
      <c r="AQG11" s="102"/>
      <c r="AQH11" s="102"/>
      <c r="AQI11" s="102"/>
      <c r="AQJ11" s="102"/>
      <c r="AQK11" s="102"/>
      <c r="AQL11" s="102"/>
      <c r="AQM11" s="102"/>
      <c r="AQN11" s="102"/>
      <c r="AQO11" s="102"/>
      <c r="AQP11" s="102"/>
      <c r="AQQ11" s="102"/>
      <c r="AQR11" s="102"/>
      <c r="AQS11" s="102"/>
      <c r="AQT11" s="102"/>
      <c r="AQU11" s="102"/>
      <c r="AQV11" s="102"/>
      <c r="AQW11" s="102"/>
      <c r="AQX11" s="102"/>
      <c r="AQY11" s="102"/>
      <c r="AQZ11" s="102"/>
      <c r="ARA11" s="102"/>
      <c r="ARB11" s="102"/>
      <c r="ARC11" s="102"/>
      <c r="ARD11" s="102"/>
      <c r="ARE11" s="102"/>
      <c r="ARF11" s="102"/>
      <c r="ARG11" s="102"/>
      <c r="ARH11" s="102"/>
      <c r="ARI11" s="102"/>
      <c r="ARJ11" s="102"/>
      <c r="ARK11" s="102"/>
      <c r="ARL11" s="102"/>
      <c r="ARM11" s="102"/>
      <c r="ARN11" s="102"/>
      <c r="ARO11" s="102"/>
      <c r="ARP11" s="102"/>
      <c r="ARQ11" s="102"/>
      <c r="ARR11" s="102"/>
      <c r="ARS11" s="102"/>
      <c r="ART11" s="102"/>
      <c r="ARU11" s="102"/>
      <c r="ARV11" s="102"/>
      <c r="ARW11" s="102"/>
      <c r="ARX11" s="102"/>
      <c r="ARY11" s="102"/>
      <c r="ARZ11" s="102"/>
      <c r="ASA11" s="102"/>
      <c r="ASB11" s="102"/>
      <c r="ASC11" s="102"/>
      <c r="ASD11" s="102"/>
      <c r="ASE11" s="102"/>
      <c r="ASF11" s="102"/>
      <c r="ASG11" s="102"/>
      <c r="ASH11" s="102"/>
      <c r="ASI11" s="102"/>
      <c r="ASJ11" s="102"/>
      <c r="ASK11" s="102"/>
      <c r="ASL11" s="102"/>
      <c r="ASM11" s="102"/>
      <c r="ASN11" s="102"/>
      <c r="ASO11" s="102"/>
      <c r="ASP11" s="102"/>
      <c r="ASQ11" s="102"/>
      <c r="ASR11" s="102"/>
      <c r="ASS11" s="102"/>
      <c r="AST11" s="102"/>
      <c r="ASU11" s="102"/>
      <c r="ASV11" s="102"/>
      <c r="ASW11" s="102"/>
      <c r="ASX11" s="102"/>
      <c r="ASY11" s="102"/>
      <c r="ASZ11" s="102"/>
      <c r="ATA11" s="102"/>
      <c r="ATB11" s="102"/>
      <c r="ATC11" s="102"/>
      <c r="ATD11" s="102"/>
      <c r="ATE11" s="102"/>
      <c r="ATF11" s="102"/>
      <c r="ATG11" s="102"/>
      <c r="ATH11" s="102"/>
      <c r="ATI11" s="102"/>
      <c r="ATJ11" s="102"/>
      <c r="ATK11" s="102"/>
      <c r="ATL11" s="102"/>
      <c r="ATM11" s="102"/>
      <c r="ATN11" s="102"/>
      <c r="ATO11" s="102"/>
      <c r="ATP11" s="102"/>
      <c r="ATQ11" s="102"/>
      <c r="ATR11" s="102"/>
      <c r="ATS11" s="102"/>
      <c r="ATT11" s="102"/>
      <c r="ATU11" s="102"/>
      <c r="ATV11" s="102"/>
      <c r="ATW11" s="102"/>
      <c r="ATX11" s="102"/>
      <c r="ATY11" s="102"/>
      <c r="ATZ11" s="102"/>
      <c r="AUA11" s="102"/>
      <c r="AUB11" s="102"/>
      <c r="AUC11" s="102"/>
      <c r="AUD11" s="102"/>
      <c r="AUE11" s="102"/>
      <c r="AUF11" s="102"/>
      <c r="AUG11" s="102"/>
      <c r="AUH11" s="102"/>
      <c r="AUI11" s="102"/>
      <c r="AUJ11" s="102"/>
      <c r="AUK11" s="102"/>
      <c r="AUL11" s="102"/>
      <c r="AUM11" s="102"/>
      <c r="AUN11" s="102"/>
      <c r="AUO11" s="102"/>
      <c r="AUP11" s="102"/>
      <c r="AUQ11" s="102"/>
      <c r="AUR11" s="102"/>
      <c r="AUS11" s="102"/>
      <c r="AUT11" s="102"/>
      <c r="AUU11" s="102"/>
      <c r="AUV11" s="102"/>
      <c r="AUW11" s="102"/>
      <c r="AUX11" s="102"/>
      <c r="AUY11" s="102"/>
      <c r="AUZ11" s="102"/>
      <c r="AVA11" s="102"/>
      <c r="AVB11" s="102"/>
      <c r="AVC11" s="102"/>
      <c r="AVD11" s="102"/>
      <c r="AVE11" s="102"/>
      <c r="AVF11" s="102"/>
      <c r="AVG11" s="102"/>
      <c r="AVH11" s="102"/>
      <c r="AVI11" s="102"/>
      <c r="AVJ11" s="102"/>
      <c r="AVK11" s="102"/>
      <c r="AVL11" s="102"/>
      <c r="AVM11" s="102"/>
      <c r="AVN11" s="102"/>
      <c r="AVO11" s="102"/>
      <c r="AVP11" s="102"/>
      <c r="AVQ11" s="102"/>
      <c r="AVR11" s="102"/>
      <c r="AVS11" s="102"/>
      <c r="AVT11" s="102"/>
      <c r="AVU11" s="102"/>
      <c r="AVV11" s="102"/>
      <c r="AVW11" s="102"/>
      <c r="AVX11" s="102"/>
      <c r="AVY11" s="102"/>
      <c r="AVZ11" s="102"/>
      <c r="AWA11" s="102"/>
      <c r="AWB11" s="102"/>
      <c r="AWC11" s="102"/>
      <c r="AWD11" s="102"/>
      <c r="AWE11" s="102"/>
      <c r="AWF11" s="102"/>
      <c r="AWG11" s="102"/>
      <c r="AWH11" s="102"/>
      <c r="AWI11" s="102"/>
      <c r="AWJ11" s="102"/>
      <c r="AWK11" s="102"/>
      <c r="AWL11" s="102"/>
      <c r="AWM11" s="102"/>
      <c r="AWN11" s="102"/>
      <c r="AWO11" s="102"/>
      <c r="AWP11" s="102"/>
      <c r="AWQ11" s="102"/>
      <c r="AWR11" s="102"/>
      <c r="AWS11" s="102"/>
      <c r="AWT11" s="102"/>
      <c r="AWU11" s="102"/>
      <c r="AWV11" s="102"/>
      <c r="AWW11" s="102"/>
      <c r="AWX11" s="102"/>
      <c r="AWY11" s="102"/>
      <c r="AWZ11" s="102"/>
      <c r="AXA11" s="102"/>
      <c r="AXB11" s="102"/>
      <c r="AXC11" s="102"/>
      <c r="AXD11" s="102"/>
      <c r="AXE11" s="102"/>
      <c r="AXF11" s="102"/>
      <c r="AXG11" s="102"/>
      <c r="AXH11" s="102"/>
      <c r="AXI11" s="102"/>
      <c r="AXJ11" s="102"/>
      <c r="AXK11" s="102"/>
      <c r="AXL11" s="102"/>
      <c r="AXM11" s="102"/>
      <c r="AXN11" s="102"/>
      <c r="AXO11" s="102"/>
      <c r="AXP11" s="102"/>
      <c r="AXQ11" s="102"/>
      <c r="AXR11" s="102"/>
      <c r="AXS11" s="102"/>
      <c r="AXT11" s="102"/>
      <c r="AXU11" s="102"/>
      <c r="AXV11" s="102"/>
      <c r="AXW11" s="102"/>
      <c r="AXX11" s="102"/>
      <c r="AXY11" s="102"/>
      <c r="AXZ11" s="102"/>
      <c r="AYA11" s="102"/>
      <c r="AYB11" s="102"/>
      <c r="AYC11" s="102"/>
      <c r="AYD11" s="102"/>
      <c r="AYE11" s="102"/>
      <c r="AYF11" s="102"/>
      <c r="AYG11" s="102"/>
      <c r="AYH11" s="102"/>
      <c r="AYI11" s="102"/>
      <c r="AYJ11" s="102"/>
      <c r="AYK11" s="102"/>
      <c r="AYL11" s="102"/>
      <c r="AYM11" s="102"/>
      <c r="AYN11" s="102"/>
      <c r="AYO11" s="102"/>
      <c r="AYP11" s="102"/>
      <c r="AYQ11" s="102"/>
      <c r="AYR11" s="102"/>
      <c r="AYS11" s="102"/>
      <c r="AYT11" s="102"/>
      <c r="AYU11" s="102"/>
      <c r="AYV11" s="102"/>
      <c r="AYW11" s="102"/>
      <c r="AYX11" s="102"/>
      <c r="AYY11" s="102"/>
      <c r="AYZ11" s="102"/>
      <c r="AZA11" s="102"/>
      <c r="AZB11" s="102"/>
      <c r="AZC11" s="102"/>
      <c r="AZD11" s="102"/>
      <c r="AZE11" s="102"/>
      <c r="AZF11" s="102"/>
      <c r="AZG11" s="102"/>
      <c r="AZH11" s="102"/>
      <c r="AZI11" s="102"/>
      <c r="AZJ11" s="102"/>
      <c r="AZK11" s="102"/>
      <c r="AZL11" s="102"/>
      <c r="AZM11" s="102"/>
      <c r="AZN11" s="102"/>
      <c r="AZO11" s="102"/>
      <c r="AZP11" s="102"/>
      <c r="AZQ11" s="102"/>
      <c r="AZR11" s="102"/>
      <c r="AZS11" s="102"/>
      <c r="AZT11" s="102"/>
      <c r="AZU11" s="102"/>
      <c r="AZV11" s="102"/>
      <c r="AZW11" s="102"/>
      <c r="AZX11" s="102"/>
      <c r="AZY11" s="102"/>
      <c r="AZZ11" s="102"/>
      <c r="BAA11" s="102"/>
      <c r="BAB11" s="102"/>
      <c r="BAC11" s="102"/>
      <c r="BAD11" s="102"/>
      <c r="BAE11" s="102"/>
      <c r="BAF11" s="102"/>
      <c r="BAG11" s="102"/>
      <c r="BAH11" s="102"/>
      <c r="BAI11" s="102"/>
      <c r="BAJ11" s="102"/>
      <c r="BAK11" s="102"/>
      <c r="BAL11" s="102"/>
      <c r="BAM11" s="102"/>
      <c r="BAN11" s="102"/>
      <c r="BAO11" s="102"/>
      <c r="BAP11" s="102"/>
      <c r="BAQ11" s="102"/>
      <c r="BAR11" s="102"/>
      <c r="BAS11" s="102"/>
      <c r="BAT11" s="102"/>
      <c r="BAU11" s="102"/>
      <c r="BAV11" s="102"/>
      <c r="BAW11" s="102"/>
      <c r="BAX11" s="102"/>
      <c r="BAY11" s="102"/>
      <c r="BAZ11" s="102"/>
      <c r="BBA11" s="102"/>
      <c r="BBB11" s="102"/>
      <c r="BBC11" s="102"/>
      <c r="BBD11" s="102"/>
      <c r="BBE11" s="102"/>
      <c r="BBF11" s="102"/>
      <c r="BBG11" s="102"/>
      <c r="BBH11" s="102"/>
      <c r="BBI11" s="102"/>
      <c r="BBJ11" s="102"/>
      <c r="BBK11" s="102"/>
      <c r="BBL11" s="102"/>
      <c r="BBM11" s="102"/>
      <c r="BBN11" s="102"/>
      <c r="BBO11" s="102"/>
      <c r="BBP11" s="102"/>
      <c r="BBQ11" s="102"/>
      <c r="BBR11" s="102"/>
      <c r="BBS11" s="102"/>
      <c r="BBT11" s="102"/>
      <c r="BBU11" s="102"/>
      <c r="BBV11" s="102"/>
      <c r="BBW11" s="102"/>
      <c r="BBX11" s="102"/>
      <c r="BBY11" s="102"/>
      <c r="BBZ11" s="102"/>
      <c r="BCA11" s="102"/>
      <c r="BCB11" s="102"/>
      <c r="BCC11" s="102"/>
      <c r="BCD11" s="102"/>
      <c r="BCE11" s="102"/>
      <c r="BCF11" s="102"/>
      <c r="BCG11" s="102"/>
      <c r="BCH11" s="102"/>
      <c r="BCI11" s="102"/>
      <c r="BCJ11" s="102"/>
      <c r="BCK11" s="102"/>
      <c r="BCL11" s="102"/>
      <c r="BCM11" s="102"/>
      <c r="BCN11" s="102"/>
      <c r="BCO11" s="102"/>
      <c r="BCP11" s="102"/>
      <c r="BCQ11" s="102"/>
      <c r="BCR11" s="102"/>
      <c r="BCS11" s="102"/>
      <c r="BCT11" s="102"/>
      <c r="BCU11" s="102"/>
      <c r="BCV11" s="102"/>
      <c r="BCW11" s="102"/>
      <c r="BCX11" s="102"/>
      <c r="BCY11" s="102"/>
      <c r="BCZ11" s="102"/>
      <c r="BDA11" s="102"/>
      <c r="BDB11" s="102"/>
      <c r="BDC11" s="102"/>
      <c r="BDD11" s="102"/>
      <c r="BDE11" s="102"/>
      <c r="BDF11" s="102"/>
      <c r="BDG11" s="102"/>
      <c r="BDH11" s="102"/>
      <c r="BDI11" s="102"/>
      <c r="BDJ11" s="102"/>
      <c r="BDK11" s="102"/>
      <c r="BDL11" s="102"/>
      <c r="BDM11" s="102"/>
      <c r="BDN11" s="102"/>
      <c r="BDO11" s="102"/>
      <c r="BDP11" s="102"/>
      <c r="BDQ11" s="102"/>
      <c r="BDR11" s="102"/>
      <c r="BDS11" s="102"/>
      <c r="BDT11" s="102"/>
      <c r="BDU11" s="102"/>
      <c r="BDV11" s="102"/>
      <c r="BDW11" s="102"/>
      <c r="BDX11" s="102"/>
      <c r="BDY11" s="102"/>
      <c r="BDZ11" s="102"/>
      <c r="BEA11" s="102"/>
      <c r="BEB11" s="102"/>
      <c r="BEC11" s="102"/>
      <c r="BED11" s="102"/>
      <c r="BEE11" s="102"/>
      <c r="BEF11" s="102"/>
      <c r="BEG11" s="102"/>
      <c r="BEH11" s="102"/>
      <c r="BEI11" s="102"/>
      <c r="BEJ11" s="102"/>
      <c r="BEK11" s="102"/>
      <c r="BEL11" s="102"/>
      <c r="BEM11" s="102"/>
      <c r="BEN11" s="102"/>
      <c r="BEO11" s="102"/>
      <c r="BEP11" s="102"/>
      <c r="BEQ11" s="102"/>
      <c r="BER11" s="102"/>
      <c r="BES11" s="102"/>
      <c r="BET11" s="102"/>
      <c r="BEU11" s="102"/>
      <c r="BEV11" s="102"/>
      <c r="BEW11" s="102"/>
      <c r="BEX11" s="102"/>
      <c r="BEY11" s="102"/>
      <c r="BEZ11" s="102"/>
      <c r="BFA11" s="102"/>
      <c r="BFB11" s="102"/>
      <c r="BFC11" s="102"/>
      <c r="BFD11" s="102"/>
      <c r="BFE11" s="102"/>
      <c r="BFF11" s="102"/>
      <c r="BFG11" s="102"/>
      <c r="BFH11" s="102"/>
      <c r="BFI11" s="102"/>
      <c r="BFJ11" s="102"/>
      <c r="BFK11" s="102"/>
      <c r="BFL11" s="102"/>
      <c r="BFM11" s="102"/>
      <c r="BFN11" s="102"/>
      <c r="BFO11" s="102"/>
      <c r="BFP11" s="102"/>
      <c r="BFQ11" s="102"/>
      <c r="BFR11" s="102"/>
      <c r="BFS11" s="102"/>
      <c r="BFT11" s="102"/>
      <c r="BFU11" s="102"/>
      <c r="BFV11" s="102"/>
      <c r="BFW11" s="102"/>
      <c r="BFX11" s="102"/>
      <c r="BFY11" s="102"/>
      <c r="BFZ11" s="102"/>
      <c r="BGA11" s="102"/>
      <c r="BGB11" s="102"/>
      <c r="BGC11" s="102"/>
      <c r="BGD11" s="102"/>
      <c r="BGE11" s="102"/>
      <c r="BGF11" s="102"/>
      <c r="BGG11" s="102"/>
      <c r="BGH11" s="102"/>
      <c r="BGI11" s="102"/>
      <c r="BGJ11" s="102"/>
      <c r="BGK11" s="102"/>
      <c r="BGL11" s="102"/>
      <c r="BGM11" s="102"/>
      <c r="BGN11" s="102"/>
      <c r="BGO11" s="102"/>
      <c r="BGP11" s="102"/>
      <c r="BGQ11" s="102"/>
      <c r="BGR11" s="102"/>
      <c r="BGS11" s="102"/>
      <c r="BGT11" s="102"/>
      <c r="BGU11" s="102"/>
      <c r="BGV11" s="102"/>
      <c r="BGW11" s="102"/>
      <c r="BGX11" s="102"/>
      <c r="BGY11" s="102"/>
      <c r="BGZ11" s="102"/>
      <c r="BHA11" s="102"/>
      <c r="BHB11" s="102"/>
      <c r="BHC11" s="102"/>
      <c r="BHD11" s="102"/>
      <c r="BHE11" s="102"/>
      <c r="BHF11" s="102"/>
      <c r="BHG11" s="102"/>
      <c r="BHH11" s="102"/>
      <c r="BHI11" s="102"/>
      <c r="BHJ11" s="102"/>
      <c r="BHK11" s="102"/>
      <c r="BHL11" s="102"/>
      <c r="BHM11" s="102"/>
      <c r="BHN11" s="102"/>
      <c r="BHO11" s="102"/>
      <c r="BHP11" s="102"/>
      <c r="BHQ11" s="102"/>
      <c r="BHR11" s="102"/>
      <c r="BHS11" s="102"/>
      <c r="BHT11" s="102"/>
      <c r="BHU11" s="102"/>
      <c r="BHV11" s="102"/>
      <c r="BHW11" s="102"/>
      <c r="BHX11" s="102"/>
      <c r="BHY11" s="102"/>
      <c r="BHZ11" s="102"/>
      <c r="BIA11" s="102"/>
      <c r="BIB11" s="102"/>
      <c r="BIC11" s="102"/>
      <c r="BID11" s="102"/>
      <c r="BIE11" s="102"/>
      <c r="BIF11" s="102"/>
      <c r="BIG11" s="102"/>
      <c r="BIH11" s="102"/>
      <c r="BII11" s="102"/>
      <c r="BIJ11" s="102"/>
      <c r="BIK11" s="102"/>
      <c r="BIL11" s="102"/>
      <c r="BIM11" s="102"/>
      <c r="BIN11" s="102"/>
      <c r="BIO11" s="102"/>
      <c r="BIP11" s="102"/>
      <c r="BIQ11" s="102"/>
      <c r="BIR11" s="102"/>
      <c r="BIS11" s="102"/>
      <c r="BIT11" s="102"/>
      <c r="BIU11" s="102"/>
      <c r="BIV11" s="102"/>
      <c r="BIW11" s="102"/>
      <c r="BIX11" s="102"/>
      <c r="BIY11" s="102"/>
      <c r="BIZ11" s="102"/>
      <c r="BJA11" s="102"/>
      <c r="BJB11" s="102"/>
      <c r="BJC11" s="102"/>
      <c r="BJD11" s="102"/>
      <c r="BJE11" s="102"/>
      <c r="BJF11" s="102"/>
      <c r="BJG11" s="102"/>
      <c r="BJH11" s="102"/>
      <c r="BJI11" s="102"/>
      <c r="BJJ11" s="102"/>
      <c r="BJK11" s="102"/>
      <c r="BJL11" s="102"/>
      <c r="BJM11" s="102"/>
      <c r="BJN11" s="102"/>
      <c r="BJO11" s="102"/>
      <c r="BJP11" s="102"/>
      <c r="BJQ11" s="102"/>
      <c r="BJR11" s="102"/>
      <c r="BJS11" s="102"/>
      <c r="BJT11" s="102"/>
      <c r="BJU11" s="102"/>
      <c r="BJV11" s="102"/>
      <c r="BJW11" s="102"/>
      <c r="BJX11" s="102"/>
      <c r="BJY11" s="102"/>
      <c r="BJZ11" s="102"/>
      <c r="BKA11" s="102"/>
      <c r="BKB11" s="102"/>
      <c r="BKC11" s="102"/>
      <c r="BKD11" s="102"/>
      <c r="BKE11" s="102"/>
      <c r="BKF11" s="102"/>
      <c r="BKG11" s="102"/>
      <c r="BKH11" s="102"/>
      <c r="BKI11" s="102"/>
      <c r="BKJ11" s="102"/>
      <c r="BKK11" s="102"/>
      <c r="BKL11" s="102"/>
      <c r="BKM11" s="102"/>
      <c r="BKN11" s="102"/>
      <c r="BKO11" s="102"/>
      <c r="BKP11" s="102"/>
      <c r="BKQ11" s="102"/>
      <c r="BKR11" s="102"/>
      <c r="BKS11" s="102"/>
      <c r="BKT11" s="102"/>
      <c r="BKU11" s="102"/>
      <c r="BKV11" s="102"/>
      <c r="BKW11" s="102"/>
      <c r="BKX11" s="102"/>
      <c r="BKY11" s="102"/>
      <c r="BKZ11" s="102"/>
      <c r="BLA11" s="102"/>
      <c r="BLB11" s="102"/>
      <c r="BLC11" s="102"/>
      <c r="BLD11" s="102"/>
      <c r="BLE11" s="102"/>
      <c r="BLF11" s="102"/>
      <c r="BLG11" s="102"/>
      <c r="BLH11" s="102"/>
      <c r="BLI11" s="102"/>
      <c r="BLJ11" s="102"/>
      <c r="BLK11" s="102"/>
      <c r="BLL11" s="102"/>
      <c r="BLM11" s="102"/>
      <c r="BLN11" s="102"/>
      <c r="BLO11" s="102"/>
      <c r="BLP11" s="102"/>
      <c r="BLQ11" s="102"/>
      <c r="BLR11" s="102"/>
      <c r="BLS11" s="102"/>
      <c r="BLT11" s="102"/>
      <c r="BLU11" s="102"/>
      <c r="BLV11" s="102"/>
      <c r="BLW11" s="102"/>
      <c r="BLX11" s="102"/>
      <c r="BLY11" s="102"/>
      <c r="BLZ11" s="102"/>
      <c r="BMA11" s="102"/>
      <c r="BMB11" s="102"/>
      <c r="BMC11" s="102"/>
      <c r="BMD11" s="102"/>
      <c r="BME11" s="102"/>
      <c r="BMF11" s="102"/>
      <c r="BMG11" s="102"/>
      <c r="BMH11" s="102"/>
      <c r="BMI11" s="102"/>
      <c r="BMJ11" s="102"/>
      <c r="BMK11" s="102"/>
      <c r="BML11" s="102"/>
      <c r="BMM11" s="102"/>
      <c r="BMN11" s="102"/>
      <c r="BMO11" s="102"/>
      <c r="BMP11" s="102"/>
      <c r="BMQ11" s="102"/>
      <c r="BMR11" s="102"/>
      <c r="BMS11" s="102"/>
      <c r="BMT11" s="102"/>
      <c r="BMU11" s="102"/>
      <c r="BMV11" s="102"/>
      <c r="BMW11" s="102"/>
      <c r="BMX11" s="102"/>
      <c r="BMY11" s="102"/>
      <c r="BMZ11" s="102"/>
      <c r="BNA11" s="102"/>
      <c r="BNB11" s="102"/>
      <c r="BNC11" s="102"/>
      <c r="BND11" s="102"/>
      <c r="BNE11" s="102"/>
      <c r="BNF11" s="102"/>
      <c r="BNG11" s="102"/>
      <c r="BNH11" s="102"/>
      <c r="BNI11" s="102"/>
      <c r="BNJ11" s="102"/>
      <c r="BNK11" s="102"/>
      <c r="BNL11" s="102"/>
      <c r="BNM11" s="102"/>
      <c r="BNN11" s="102"/>
      <c r="BNO11" s="102"/>
      <c r="BNP11" s="102"/>
      <c r="BNQ11" s="102"/>
      <c r="BNR11" s="102"/>
      <c r="BNS11" s="102"/>
      <c r="BNT11" s="102"/>
      <c r="BNU11" s="102"/>
      <c r="BNV11" s="102"/>
      <c r="BNW11" s="102"/>
      <c r="BNX11" s="102"/>
      <c r="BNY11" s="102"/>
      <c r="BNZ11" s="102"/>
      <c r="BOA11" s="102"/>
      <c r="BOB11" s="102"/>
      <c r="BOC11" s="102"/>
      <c r="BOD11" s="102"/>
      <c r="BOE11" s="102"/>
      <c r="BOF11" s="102"/>
      <c r="BOG11" s="102"/>
      <c r="BOH11" s="102"/>
      <c r="BOI11" s="102"/>
      <c r="BOJ11" s="102"/>
      <c r="BOK11" s="102"/>
      <c r="BOL11" s="102"/>
      <c r="BOM11" s="102"/>
      <c r="BON11" s="102"/>
      <c r="BOO11" s="102"/>
      <c r="BOP11" s="102"/>
      <c r="BOQ11" s="102"/>
      <c r="BOR11" s="102"/>
      <c r="BOS11" s="102"/>
      <c r="BOT11" s="102"/>
      <c r="BOU11" s="102"/>
      <c r="BOV11" s="102"/>
      <c r="BOW11" s="102"/>
      <c r="BOX11" s="102"/>
      <c r="BOY11" s="102"/>
      <c r="BOZ11" s="102"/>
      <c r="BPA11" s="102"/>
      <c r="BPB11" s="102"/>
      <c r="BPC11" s="102"/>
      <c r="BPD11" s="102"/>
      <c r="BPE11" s="102"/>
      <c r="BPF11" s="102"/>
      <c r="BPG11" s="102"/>
      <c r="BPH11" s="102"/>
      <c r="BPI11" s="102"/>
      <c r="BPJ11" s="102"/>
      <c r="BPK11" s="102"/>
      <c r="BPL11" s="102"/>
      <c r="BPM11" s="102"/>
      <c r="BPN11" s="102"/>
      <c r="BPO11" s="102"/>
      <c r="BPP11" s="102"/>
      <c r="BPQ11" s="102"/>
      <c r="BPR11" s="102"/>
      <c r="BPS11" s="102"/>
      <c r="BPT11" s="102"/>
      <c r="BPU11" s="102"/>
      <c r="BPV11" s="102"/>
      <c r="BPW11" s="102"/>
      <c r="BPX11" s="102"/>
      <c r="BPY11" s="102"/>
      <c r="BPZ11" s="102"/>
      <c r="BQA11" s="102"/>
      <c r="BQB11" s="102"/>
      <c r="BQC11" s="102"/>
      <c r="BQD11" s="102"/>
      <c r="BQE11" s="102"/>
      <c r="BQF11" s="102"/>
      <c r="BQG11" s="102"/>
      <c r="BQH11" s="102"/>
      <c r="BQI11" s="102"/>
      <c r="BQJ11" s="102"/>
      <c r="BQK11" s="102"/>
      <c r="BQL11" s="102"/>
      <c r="BQM11" s="102"/>
      <c r="BQN11" s="102"/>
      <c r="BQO11" s="102"/>
      <c r="BQP11" s="102"/>
      <c r="BQQ11" s="102"/>
      <c r="BQR11" s="102"/>
      <c r="BQS11" s="102"/>
      <c r="BQT11" s="102"/>
      <c r="BQU11" s="102"/>
      <c r="BQV11" s="102"/>
      <c r="BQW11" s="102"/>
      <c r="BQX11" s="102"/>
      <c r="BQY11" s="102"/>
      <c r="BQZ11" s="102"/>
      <c r="BRA11" s="102"/>
      <c r="BRB11" s="102"/>
      <c r="BRC11" s="102"/>
      <c r="BRD11" s="102"/>
      <c r="BRE11" s="102"/>
      <c r="BRF11" s="102"/>
      <c r="BRG11" s="102"/>
      <c r="BRH11" s="102"/>
      <c r="BRI11" s="102"/>
      <c r="BRJ11" s="102"/>
      <c r="BRK11" s="102"/>
      <c r="BRL11" s="102"/>
      <c r="BRM11" s="102"/>
      <c r="BRN11" s="102"/>
      <c r="BRO11" s="102"/>
      <c r="BRP11" s="102"/>
      <c r="BRQ11" s="102"/>
      <c r="BRR11" s="102"/>
      <c r="BRS11" s="102"/>
      <c r="BRT11" s="102"/>
      <c r="BRU11" s="102"/>
      <c r="BRV11" s="102"/>
      <c r="BRW11" s="102"/>
      <c r="BRX11" s="102"/>
      <c r="BRY11" s="102"/>
      <c r="BRZ11" s="102"/>
      <c r="BSA11" s="102"/>
      <c r="BSB11" s="102"/>
      <c r="BSC11" s="102"/>
      <c r="BSD11" s="102"/>
      <c r="BSE11" s="102"/>
      <c r="BSF11" s="102"/>
      <c r="BSG11" s="102"/>
      <c r="BSH11" s="102"/>
      <c r="BSI11" s="102"/>
      <c r="BSJ11" s="102"/>
      <c r="BSK11" s="102"/>
      <c r="BSL11" s="102"/>
      <c r="BSM11" s="102"/>
      <c r="BSN11" s="102"/>
      <c r="BSO11" s="102"/>
      <c r="BSP11" s="102"/>
      <c r="BSQ11" s="102"/>
      <c r="BSR11" s="102"/>
      <c r="BSS11" s="102"/>
      <c r="BST11" s="102"/>
      <c r="BSU11" s="102"/>
      <c r="BSV11" s="102"/>
      <c r="BSW11" s="102"/>
      <c r="BSX11" s="102"/>
      <c r="BSY11" s="102"/>
      <c r="BSZ11" s="102"/>
      <c r="BTA11" s="102"/>
      <c r="BTB11" s="102"/>
      <c r="BTC11" s="102"/>
      <c r="BTD11" s="102"/>
      <c r="BTE11" s="102"/>
      <c r="BTF11" s="102"/>
      <c r="BTG11" s="102"/>
      <c r="BTH11" s="102"/>
      <c r="BTI11" s="102"/>
      <c r="BTJ11" s="102"/>
      <c r="BTK11" s="102"/>
      <c r="BTL11" s="102"/>
      <c r="BTM11" s="102"/>
      <c r="BTN11" s="102"/>
      <c r="BTO11" s="102"/>
      <c r="BTP11" s="102"/>
      <c r="BTQ11" s="102"/>
      <c r="BTR11" s="102"/>
      <c r="BTS11" s="102"/>
      <c r="BTT11" s="102"/>
      <c r="BTU11" s="102"/>
      <c r="BTV11" s="102"/>
      <c r="BTW11" s="102"/>
      <c r="BTX11" s="102"/>
      <c r="BTY11" s="102"/>
      <c r="BTZ11" s="102"/>
      <c r="BUA11" s="102"/>
      <c r="BUB11" s="102"/>
      <c r="BUC11" s="102"/>
      <c r="BUD11" s="102"/>
      <c r="BUE11" s="102"/>
      <c r="BUF11" s="102"/>
      <c r="BUG11" s="102"/>
      <c r="BUH11" s="102"/>
      <c r="BUI11" s="102"/>
      <c r="BUJ11" s="102"/>
      <c r="BUK11" s="102"/>
      <c r="BUL11" s="102"/>
      <c r="BUM11" s="102"/>
      <c r="BUN11" s="102"/>
      <c r="BUO11" s="102"/>
      <c r="BUP11" s="102"/>
      <c r="BUQ11" s="102"/>
      <c r="BUR11" s="102"/>
      <c r="BUS11" s="102"/>
      <c r="BUT11" s="102"/>
      <c r="BUU11" s="102"/>
      <c r="BUV11" s="102"/>
      <c r="BUW11" s="102"/>
      <c r="BUX11" s="102"/>
      <c r="BUY11" s="102"/>
      <c r="BUZ11" s="102"/>
      <c r="BVA11" s="102"/>
      <c r="BVB11" s="102"/>
      <c r="BVC11" s="102"/>
      <c r="BVD11" s="102"/>
      <c r="BVE11" s="102"/>
      <c r="BVF11" s="102"/>
      <c r="BVG11" s="102"/>
      <c r="BVH11" s="102"/>
      <c r="BVI11" s="102"/>
      <c r="BVJ11" s="102"/>
      <c r="BVK11" s="102"/>
      <c r="BVL11" s="102"/>
      <c r="BVM11" s="102"/>
      <c r="BVN11" s="102"/>
      <c r="BVO11" s="102"/>
      <c r="BVP11" s="102"/>
      <c r="BVQ11" s="102"/>
      <c r="BVR11" s="102"/>
      <c r="BVS11" s="102"/>
      <c r="BVT11" s="102"/>
      <c r="BVU11" s="102"/>
      <c r="BVV11" s="102"/>
      <c r="BVW11" s="102"/>
      <c r="BVX11" s="102"/>
      <c r="BVY11" s="102"/>
      <c r="BVZ11" s="102"/>
      <c r="BWA11" s="102"/>
      <c r="BWB11" s="102"/>
      <c r="BWC11" s="102"/>
      <c r="BWD11" s="102"/>
      <c r="BWE11" s="102"/>
      <c r="BWF11" s="102"/>
      <c r="BWG11" s="102"/>
      <c r="BWH11" s="102"/>
      <c r="BWI11" s="102"/>
      <c r="BWJ11" s="102"/>
      <c r="BWK11" s="102"/>
      <c r="BWL11" s="102"/>
      <c r="BWM11" s="102"/>
      <c r="BWN11" s="102"/>
      <c r="BWO11" s="102"/>
      <c r="BWP11" s="102"/>
      <c r="BWQ11" s="102"/>
      <c r="BWR11" s="102"/>
      <c r="BWS11" s="102"/>
      <c r="BWT11" s="102"/>
      <c r="BWU11" s="102"/>
      <c r="BWV11" s="102"/>
      <c r="BWW11" s="102"/>
      <c r="BWX11" s="102"/>
      <c r="BWY11" s="102"/>
      <c r="BWZ11" s="102"/>
      <c r="BXA11" s="102"/>
      <c r="BXB11" s="102"/>
      <c r="BXC11" s="102"/>
      <c r="BXD11" s="102"/>
      <c r="BXE11" s="102"/>
      <c r="BXF11" s="102"/>
      <c r="BXG11" s="102"/>
      <c r="BXH11" s="102"/>
      <c r="BXI11" s="102"/>
      <c r="BXJ11" s="102"/>
      <c r="BXK11" s="102"/>
      <c r="BXL11" s="102"/>
      <c r="BXM11" s="102"/>
      <c r="BXN11" s="102"/>
      <c r="BXO11" s="102"/>
      <c r="BXP11" s="102"/>
      <c r="BXQ11" s="102"/>
      <c r="BXR11" s="102"/>
      <c r="BXS11" s="102"/>
      <c r="BXT11" s="102"/>
      <c r="BXU11" s="102"/>
      <c r="BXV11" s="102"/>
      <c r="BXW11" s="102"/>
      <c r="BXX11" s="102"/>
      <c r="BXY11" s="102"/>
      <c r="BXZ11" s="102"/>
      <c r="BYA11" s="102"/>
      <c r="BYB11" s="102"/>
      <c r="BYC11" s="102"/>
      <c r="BYD11" s="102"/>
      <c r="BYE11" s="102"/>
      <c r="BYF11" s="102"/>
      <c r="BYG11" s="102"/>
      <c r="BYH11" s="102"/>
      <c r="BYI11" s="102"/>
      <c r="BYJ11" s="102"/>
      <c r="BYK11" s="102"/>
      <c r="BYL11" s="102"/>
      <c r="BYM11" s="102"/>
      <c r="BYN11" s="102"/>
      <c r="BYO11" s="102"/>
      <c r="BYP11" s="102"/>
      <c r="BYQ11" s="102"/>
      <c r="BYR11" s="102"/>
      <c r="BYS11" s="102"/>
      <c r="BYT11" s="102"/>
      <c r="BYU11" s="102"/>
      <c r="BYV11" s="102"/>
      <c r="BYW11" s="102"/>
      <c r="BYX11" s="102"/>
      <c r="BYY11" s="102"/>
      <c r="BYZ11" s="102"/>
      <c r="BZA11" s="102"/>
      <c r="BZB11" s="102"/>
      <c r="BZC11" s="102"/>
      <c r="BZD11" s="102"/>
      <c r="BZE11" s="102"/>
      <c r="BZF11" s="102"/>
      <c r="BZG11" s="102"/>
      <c r="BZH11" s="102"/>
      <c r="BZI11" s="102"/>
      <c r="BZJ11" s="102"/>
      <c r="BZK11" s="102"/>
      <c r="BZL11" s="102"/>
      <c r="BZM11" s="102"/>
      <c r="BZN11" s="102"/>
      <c r="BZO11" s="102"/>
      <c r="BZP11" s="102"/>
      <c r="BZQ11" s="102"/>
      <c r="BZR11" s="102"/>
      <c r="BZS11" s="102"/>
      <c r="BZT11" s="102"/>
      <c r="BZU11" s="102"/>
      <c r="BZV11" s="102"/>
      <c r="BZW11" s="102"/>
      <c r="BZX11" s="102"/>
      <c r="BZY11" s="102"/>
      <c r="BZZ11" s="102"/>
      <c r="CAA11" s="102"/>
      <c r="CAB11" s="102"/>
      <c r="CAC11" s="102"/>
      <c r="CAD11" s="102"/>
      <c r="CAE11" s="102"/>
      <c r="CAF11" s="102"/>
      <c r="CAG11" s="102"/>
      <c r="CAH11" s="102"/>
      <c r="CAI11" s="102"/>
      <c r="CAJ11" s="102"/>
      <c r="CAK11" s="102"/>
      <c r="CAL11" s="102"/>
      <c r="CAM11" s="102"/>
      <c r="CAN11" s="102"/>
      <c r="CAO11" s="102"/>
      <c r="CAP11" s="102"/>
      <c r="CAQ11" s="102"/>
      <c r="CAR11" s="102"/>
      <c r="CAS11" s="102"/>
      <c r="CAT11" s="102"/>
      <c r="CAU11" s="102"/>
      <c r="CAV11" s="102"/>
      <c r="CAW11" s="102"/>
      <c r="CAX11" s="102"/>
      <c r="CAY11" s="102"/>
      <c r="CAZ11" s="102"/>
      <c r="CBA11" s="102"/>
      <c r="CBB11" s="102"/>
      <c r="CBC11" s="102"/>
      <c r="CBD11" s="102"/>
      <c r="CBE11" s="102"/>
      <c r="CBF11" s="102"/>
      <c r="CBG11" s="102"/>
      <c r="CBH11" s="102"/>
      <c r="CBI11" s="102"/>
      <c r="CBJ11" s="102"/>
      <c r="CBK11" s="102"/>
      <c r="CBL11" s="102"/>
      <c r="CBM11" s="102"/>
      <c r="CBN11" s="102"/>
      <c r="CBO11" s="102"/>
      <c r="CBP11" s="102"/>
      <c r="CBQ11" s="102"/>
      <c r="CBR11" s="102"/>
      <c r="CBS11" s="102"/>
      <c r="CBT11" s="102"/>
      <c r="CBU11" s="102"/>
      <c r="CBV11" s="102"/>
      <c r="CBW11" s="102"/>
      <c r="CBX11" s="102"/>
      <c r="CBY11" s="102"/>
      <c r="CBZ11" s="102"/>
      <c r="CCA11" s="102"/>
      <c r="CCB11" s="102"/>
      <c r="CCC11" s="102"/>
      <c r="CCD11" s="102"/>
      <c r="CCE11" s="102"/>
      <c r="CCF11" s="102"/>
      <c r="CCG11" s="102"/>
      <c r="CCH11" s="102"/>
      <c r="CCI11" s="102"/>
      <c r="CCJ11" s="102"/>
      <c r="CCK11" s="102"/>
      <c r="CCL11" s="102"/>
      <c r="CCM11" s="102"/>
      <c r="CCN11" s="102"/>
      <c r="CCO11" s="102"/>
      <c r="CCP11" s="102"/>
      <c r="CCQ11" s="102"/>
      <c r="CCR11" s="102"/>
      <c r="CCS11" s="102"/>
      <c r="CCT11" s="102"/>
      <c r="CCU11" s="102"/>
      <c r="CCV11" s="102"/>
      <c r="CCW11" s="102"/>
      <c r="CCX11" s="102"/>
      <c r="CCY11" s="102"/>
      <c r="CCZ11" s="102"/>
      <c r="CDA11" s="102"/>
      <c r="CDB11" s="102"/>
      <c r="CDC11" s="102"/>
      <c r="CDD11" s="102"/>
      <c r="CDE11" s="102"/>
      <c r="CDF11" s="102"/>
      <c r="CDG11" s="102"/>
      <c r="CDH11" s="102"/>
      <c r="CDI11" s="102"/>
      <c r="CDJ11" s="102"/>
      <c r="CDK11" s="102"/>
      <c r="CDL11" s="102"/>
      <c r="CDM11" s="102"/>
      <c r="CDN11" s="102"/>
      <c r="CDO11" s="102"/>
      <c r="CDP11" s="102"/>
      <c r="CDQ11" s="102"/>
      <c r="CDR11" s="102"/>
      <c r="CDS11" s="102"/>
      <c r="CDT11" s="102"/>
      <c r="CDU11" s="102"/>
      <c r="CDV11" s="102"/>
      <c r="CDW11" s="102"/>
      <c r="CDX11" s="102"/>
      <c r="CDY11" s="102"/>
      <c r="CDZ11" s="102"/>
      <c r="CEA11" s="102"/>
      <c r="CEB11" s="102"/>
      <c r="CEC11" s="102"/>
      <c r="CED11" s="102"/>
      <c r="CEE11" s="102"/>
      <c r="CEF11" s="102"/>
      <c r="CEG11" s="102"/>
      <c r="CEH11" s="102"/>
      <c r="CEI11" s="102"/>
      <c r="CEJ11" s="102"/>
      <c r="CEK11" s="102"/>
      <c r="CEL11" s="102"/>
      <c r="CEM11" s="102"/>
      <c r="CEN11" s="102"/>
      <c r="CEO11" s="102"/>
      <c r="CEP11" s="102"/>
      <c r="CEQ11" s="102"/>
      <c r="CER11" s="102"/>
      <c r="CES11" s="102"/>
      <c r="CET11" s="102"/>
      <c r="CEU11" s="102"/>
      <c r="CEV11" s="102"/>
      <c r="CEW11" s="102"/>
      <c r="CEX11" s="102"/>
      <c r="CEY11" s="102"/>
      <c r="CEZ11" s="102"/>
      <c r="CFA11" s="102"/>
      <c r="CFB11" s="102"/>
      <c r="CFC11" s="102"/>
      <c r="CFD11" s="102"/>
      <c r="CFE11" s="102"/>
      <c r="CFF11" s="102"/>
      <c r="CFG11" s="102"/>
      <c r="CFH11" s="102"/>
      <c r="CFI11" s="102"/>
      <c r="CFJ11" s="102"/>
      <c r="CFK11" s="102"/>
      <c r="CFL11" s="102"/>
      <c r="CFM11" s="102"/>
      <c r="CFN11" s="102"/>
      <c r="CFO11" s="102"/>
      <c r="CFP11" s="102"/>
      <c r="CFQ11" s="102"/>
      <c r="CFR11" s="102"/>
      <c r="CFS11" s="102"/>
      <c r="CFT11" s="102"/>
      <c r="CFU11" s="102"/>
      <c r="CFV11" s="102"/>
      <c r="CFW11" s="102"/>
      <c r="CFX11" s="102"/>
      <c r="CFY11" s="102"/>
      <c r="CFZ11" s="102"/>
      <c r="CGA11" s="102"/>
      <c r="CGB11" s="102"/>
      <c r="CGC11" s="102"/>
      <c r="CGD11" s="102"/>
      <c r="CGE11" s="102"/>
      <c r="CGF11" s="102"/>
      <c r="CGG11" s="102"/>
      <c r="CGH11" s="102"/>
      <c r="CGI11" s="102"/>
      <c r="CGJ11" s="102"/>
      <c r="CGK11" s="102"/>
      <c r="CGL11" s="102"/>
      <c r="CGM11" s="102"/>
      <c r="CGN11" s="102"/>
      <c r="CGO11" s="102"/>
      <c r="CGP11" s="102"/>
      <c r="CGQ11" s="102"/>
      <c r="CGR11" s="102"/>
      <c r="CGS11" s="102"/>
      <c r="CGT11" s="102"/>
      <c r="CGU11" s="102"/>
      <c r="CGV11" s="102"/>
      <c r="CGW11" s="102"/>
      <c r="CGX11" s="102"/>
      <c r="CGY11" s="102"/>
      <c r="CGZ11" s="102"/>
      <c r="CHA11" s="102"/>
      <c r="CHB11" s="102"/>
      <c r="CHC11" s="102"/>
      <c r="CHD11" s="102"/>
      <c r="CHE11" s="102"/>
      <c r="CHF11" s="102"/>
      <c r="CHG11" s="102"/>
      <c r="CHH11" s="102"/>
      <c r="CHI11" s="102"/>
      <c r="CHJ11" s="102"/>
      <c r="CHK11" s="102"/>
      <c r="CHL11" s="102"/>
      <c r="CHM11" s="102"/>
      <c r="CHN11" s="102"/>
      <c r="CHO11" s="102"/>
      <c r="CHP11" s="102"/>
      <c r="CHQ11" s="102"/>
      <c r="CHR11" s="102"/>
      <c r="CHS11" s="102"/>
      <c r="CHT11" s="102"/>
      <c r="CHU11" s="102"/>
      <c r="CHV11" s="102"/>
      <c r="CHW11" s="102"/>
      <c r="CHX11" s="102"/>
      <c r="CHY11" s="102"/>
      <c r="CHZ11" s="102"/>
      <c r="CIA11" s="102"/>
      <c r="CIB11" s="102"/>
      <c r="CIC11" s="102"/>
      <c r="CID11" s="102"/>
      <c r="CIE11" s="102"/>
      <c r="CIF11" s="102"/>
      <c r="CIG11" s="102"/>
      <c r="CIH11" s="102"/>
      <c r="CII11" s="102"/>
      <c r="CIJ11" s="102"/>
      <c r="CIK11" s="102"/>
      <c r="CIL11" s="102"/>
      <c r="CIM11" s="102"/>
      <c r="CIN11" s="102"/>
      <c r="CIO11" s="102"/>
      <c r="CIP11" s="102"/>
      <c r="CIQ11" s="102"/>
      <c r="CIR11" s="102"/>
      <c r="CIS11" s="102"/>
      <c r="CIT11" s="102"/>
      <c r="CIU11" s="102"/>
      <c r="CIV11" s="102"/>
      <c r="CIW11" s="102"/>
      <c r="CIX11" s="102"/>
      <c r="CIY11" s="102"/>
      <c r="CIZ11" s="102"/>
      <c r="CJA11" s="102"/>
      <c r="CJB11" s="102"/>
      <c r="CJC11" s="102"/>
      <c r="CJD11" s="102"/>
      <c r="CJE11" s="102"/>
      <c r="CJF11" s="102"/>
      <c r="CJG11" s="102"/>
      <c r="CJH11" s="102"/>
      <c r="CJI11" s="102"/>
      <c r="CJJ11" s="102"/>
      <c r="CJK11" s="102"/>
      <c r="CJL11" s="102"/>
      <c r="CJM11" s="102"/>
      <c r="CJN11" s="102"/>
      <c r="CJO11" s="102"/>
      <c r="CJP11" s="102"/>
      <c r="CJQ11" s="102"/>
      <c r="CJR11" s="102"/>
      <c r="CJS11" s="102"/>
      <c r="CJT11" s="102"/>
      <c r="CJU11" s="102"/>
      <c r="CJV11" s="102"/>
      <c r="CJW11" s="102"/>
      <c r="CJX11" s="102"/>
      <c r="CJY11" s="102"/>
      <c r="CJZ11" s="102"/>
      <c r="CKA11" s="102"/>
      <c r="CKB11" s="102"/>
      <c r="CKC11" s="102"/>
      <c r="CKD11" s="102"/>
      <c r="CKE11" s="102"/>
      <c r="CKF11" s="102"/>
      <c r="CKG11" s="102"/>
      <c r="CKH11" s="102"/>
      <c r="CKI11" s="102"/>
      <c r="CKJ11" s="102"/>
      <c r="CKK11" s="102"/>
      <c r="CKL11" s="102"/>
      <c r="CKM11" s="102"/>
      <c r="CKN11" s="102"/>
      <c r="CKO11" s="102"/>
      <c r="CKP11" s="102"/>
      <c r="CKQ11" s="102"/>
      <c r="CKR11" s="102"/>
      <c r="CKS11" s="102"/>
      <c r="CKT11" s="102"/>
      <c r="CKU11" s="102"/>
      <c r="CKV11" s="102"/>
      <c r="CKW11" s="102"/>
      <c r="CKX11" s="102"/>
      <c r="CKY11" s="102"/>
      <c r="CKZ11" s="102"/>
      <c r="CLA11" s="102"/>
      <c r="CLB11" s="102"/>
      <c r="CLC11" s="102"/>
      <c r="CLD11" s="102"/>
      <c r="CLE11" s="102"/>
      <c r="CLF11" s="102"/>
      <c r="CLG11" s="102"/>
      <c r="CLH11" s="102"/>
      <c r="CLI11" s="102"/>
      <c r="CLJ11" s="102"/>
      <c r="CLK11" s="102"/>
      <c r="CLL11" s="102"/>
      <c r="CLM11" s="102"/>
      <c r="CLN11" s="102"/>
      <c r="CLO11" s="102"/>
      <c r="CLP11" s="102"/>
      <c r="CLQ11" s="102"/>
      <c r="CLR11" s="102"/>
      <c r="CLS11" s="102"/>
      <c r="CLT11" s="102"/>
      <c r="CLU11" s="102"/>
      <c r="CLV11" s="102"/>
      <c r="CLW11" s="102"/>
      <c r="CLX11" s="102"/>
      <c r="CLY11" s="102"/>
      <c r="CLZ11" s="102"/>
      <c r="CMA11" s="102"/>
      <c r="CMB11" s="102"/>
      <c r="CMC11" s="102"/>
      <c r="CMD11" s="102"/>
      <c r="CME11" s="102"/>
      <c r="CMF11" s="102"/>
      <c r="CMG11" s="102"/>
      <c r="CMH11" s="102"/>
      <c r="CMI11" s="102"/>
      <c r="CMJ11" s="102"/>
      <c r="CMK11" s="102"/>
      <c r="CML11" s="102"/>
      <c r="CMM11" s="102"/>
      <c r="CMN11" s="102"/>
      <c r="CMO11" s="102"/>
      <c r="CMP11" s="102"/>
      <c r="CMQ11" s="102"/>
      <c r="CMR11" s="102"/>
      <c r="CMS11" s="102"/>
      <c r="CMT11" s="102"/>
      <c r="CMU11" s="102"/>
      <c r="CMV11" s="102"/>
      <c r="CMW11" s="102"/>
      <c r="CMX11" s="102"/>
      <c r="CMY11" s="102"/>
      <c r="CMZ11" s="102"/>
      <c r="CNA11" s="102"/>
      <c r="CNB11" s="102"/>
      <c r="CNC11" s="102"/>
      <c r="CND11" s="102"/>
      <c r="CNE11" s="102"/>
      <c r="CNF11" s="102"/>
      <c r="CNG11" s="102"/>
      <c r="CNH11" s="102"/>
      <c r="CNI11" s="102"/>
      <c r="CNJ11" s="102"/>
      <c r="CNK11" s="102"/>
      <c r="CNL11" s="102"/>
      <c r="CNM11" s="102"/>
      <c r="CNN11" s="102"/>
      <c r="CNO11" s="102"/>
      <c r="CNP11" s="102"/>
      <c r="CNQ11" s="102"/>
      <c r="CNR11" s="102"/>
      <c r="CNS11" s="102"/>
      <c r="CNT11" s="102"/>
      <c r="CNU11" s="102"/>
      <c r="CNV11" s="102"/>
      <c r="CNW11" s="102"/>
      <c r="CNX11" s="102"/>
      <c r="CNY11" s="102"/>
      <c r="CNZ11" s="102"/>
      <c r="COA11" s="102"/>
      <c r="COB11" s="102"/>
      <c r="COC11" s="102"/>
      <c r="COD11" s="102"/>
      <c r="COE11" s="102"/>
      <c r="COF11" s="102"/>
      <c r="COG11" s="102"/>
      <c r="COH11" s="102"/>
      <c r="COI11" s="102"/>
      <c r="COJ11" s="102"/>
      <c r="COK11" s="102"/>
      <c r="COL11" s="102"/>
      <c r="COM11" s="102"/>
      <c r="CON11" s="102"/>
      <c r="COO11" s="102"/>
      <c r="COP11" s="102"/>
      <c r="COQ11" s="102"/>
      <c r="COR11" s="102"/>
      <c r="COS11" s="102"/>
      <c r="COT11" s="102"/>
      <c r="COU11" s="102"/>
      <c r="COV11" s="102"/>
      <c r="COW11" s="102"/>
      <c r="COX11" s="102"/>
      <c r="COY11" s="102"/>
      <c r="COZ11" s="102"/>
      <c r="CPA11" s="102"/>
      <c r="CPB11" s="102"/>
      <c r="CPC11" s="102"/>
      <c r="CPD11" s="102"/>
      <c r="CPE11" s="102"/>
      <c r="CPF11" s="102"/>
      <c r="CPG11" s="102"/>
      <c r="CPH11" s="102"/>
      <c r="CPI11" s="102"/>
      <c r="CPJ11" s="102"/>
      <c r="CPK11" s="102"/>
      <c r="CPL11" s="102"/>
      <c r="CPM11" s="102"/>
      <c r="CPN11" s="102"/>
      <c r="CPO11" s="102"/>
      <c r="CPP11" s="102"/>
      <c r="CPQ11" s="102"/>
      <c r="CPR11" s="102"/>
      <c r="CPS11" s="102"/>
      <c r="CPT11" s="102"/>
      <c r="CPU11" s="102"/>
      <c r="CPV11" s="102"/>
      <c r="CPW11" s="102"/>
      <c r="CPX11" s="102"/>
      <c r="CPY11" s="102"/>
      <c r="CPZ11" s="102"/>
      <c r="CQA11" s="102"/>
      <c r="CQB11" s="102"/>
      <c r="CQC11" s="102"/>
      <c r="CQD11" s="102"/>
      <c r="CQE11" s="102"/>
      <c r="CQF11" s="102"/>
      <c r="CQG11" s="102"/>
      <c r="CQH11" s="102"/>
      <c r="CQI11" s="102"/>
      <c r="CQJ11" s="102"/>
      <c r="CQK11" s="102"/>
      <c r="CQL11" s="102"/>
      <c r="CQM11" s="102"/>
      <c r="CQN11" s="102"/>
      <c r="CQO11" s="102"/>
      <c r="CQP11" s="102"/>
      <c r="CQQ11" s="102"/>
      <c r="CQR11" s="102"/>
      <c r="CQS11" s="102"/>
      <c r="CQT11" s="102"/>
      <c r="CQU11" s="102"/>
      <c r="CQV11" s="102"/>
      <c r="CQW11" s="102"/>
      <c r="CQX11" s="102"/>
      <c r="CQY11" s="102"/>
      <c r="CQZ11" s="102"/>
      <c r="CRA11" s="102"/>
      <c r="CRB11" s="102"/>
      <c r="CRC11" s="102"/>
      <c r="CRD11" s="102"/>
      <c r="CRE11" s="102"/>
      <c r="CRF11" s="102"/>
      <c r="CRG11" s="102"/>
      <c r="CRH11" s="102"/>
      <c r="CRI11" s="102"/>
      <c r="CRJ11" s="102"/>
      <c r="CRK11" s="102"/>
      <c r="CRL11" s="102"/>
      <c r="CRM11" s="102"/>
      <c r="CRN11" s="102"/>
      <c r="CRO11" s="102"/>
      <c r="CRP11" s="102"/>
      <c r="CRQ11" s="102"/>
      <c r="CRR11" s="102"/>
      <c r="CRS11" s="102"/>
      <c r="CRT11" s="102"/>
      <c r="CRU11" s="102"/>
      <c r="CRV11" s="102"/>
      <c r="CRW11" s="102"/>
      <c r="CRX11" s="102"/>
      <c r="CRY11" s="102"/>
      <c r="CRZ11" s="102"/>
      <c r="CSA11" s="102"/>
      <c r="CSB11" s="102"/>
      <c r="CSC11" s="102"/>
      <c r="CSD11" s="102"/>
      <c r="CSE11" s="102"/>
      <c r="CSF11" s="102"/>
      <c r="CSG11" s="102"/>
      <c r="CSH11" s="102"/>
      <c r="CSI11" s="102"/>
      <c r="CSJ11" s="102"/>
      <c r="CSK11" s="102"/>
      <c r="CSL11" s="102"/>
      <c r="CSM11" s="102"/>
      <c r="CSN11" s="102"/>
      <c r="CSO11" s="102"/>
      <c r="CSP11" s="102"/>
      <c r="CSQ11" s="102"/>
      <c r="CSR11" s="102"/>
      <c r="CSS11" s="102"/>
      <c r="CST11" s="102"/>
      <c r="CSU11" s="102"/>
      <c r="CSV11" s="102"/>
      <c r="CSW11" s="102"/>
      <c r="CSX11" s="102"/>
      <c r="CSY11" s="102"/>
      <c r="CSZ11" s="102"/>
      <c r="CTA11" s="102"/>
      <c r="CTB11" s="102"/>
      <c r="CTC11" s="102"/>
      <c r="CTD11" s="102"/>
      <c r="CTE11" s="102"/>
      <c r="CTF11" s="102"/>
      <c r="CTG11" s="102"/>
      <c r="CTH11" s="102"/>
      <c r="CTI11" s="102"/>
      <c r="CTJ11" s="102"/>
      <c r="CTK11" s="102"/>
      <c r="CTL11" s="102"/>
      <c r="CTM11" s="102"/>
      <c r="CTN11" s="102"/>
      <c r="CTO11" s="102"/>
      <c r="CTP11" s="102"/>
      <c r="CTQ11" s="102"/>
      <c r="CTR11" s="102"/>
      <c r="CTS11" s="102"/>
      <c r="CTT11" s="102"/>
      <c r="CTU11" s="102"/>
      <c r="CTV11" s="102"/>
      <c r="CTW11" s="102"/>
      <c r="CTX11" s="102"/>
      <c r="CTY11" s="102"/>
      <c r="CTZ11" s="102"/>
      <c r="CUA11" s="102"/>
      <c r="CUB11" s="102"/>
      <c r="CUC11" s="102"/>
      <c r="CUD11" s="102"/>
      <c r="CUE11" s="102"/>
      <c r="CUF11" s="102"/>
      <c r="CUG11" s="102"/>
      <c r="CUH11" s="102"/>
      <c r="CUI11" s="102"/>
      <c r="CUJ11" s="102"/>
      <c r="CUK11" s="102"/>
      <c r="CUL11" s="102"/>
      <c r="CUM11" s="102"/>
      <c r="CUN11" s="102"/>
      <c r="CUO11" s="102"/>
      <c r="CUP11" s="102"/>
      <c r="CUQ11" s="102"/>
      <c r="CUR11" s="102"/>
      <c r="CUS11" s="102"/>
      <c r="CUT11" s="102"/>
      <c r="CUU11" s="102"/>
      <c r="CUV11" s="102"/>
      <c r="CUW11" s="102"/>
      <c r="CUX11" s="102"/>
      <c r="CUY11" s="102"/>
      <c r="CUZ11" s="102"/>
      <c r="CVA11" s="102"/>
      <c r="CVB11" s="102"/>
      <c r="CVC11" s="102"/>
      <c r="CVD11" s="102"/>
      <c r="CVE11" s="102"/>
      <c r="CVF11" s="102"/>
      <c r="CVG11" s="102"/>
      <c r="CVH11" s="102"/>
      <c r="CVI11" s="102"/>
      <c r="CVJ11" s="102"/>
      <c r="CVK11" s="102"/>
      <c r="CVL11" s="102"/>
      <c r="CVM11" s="102"/>
      <c r="CVN11" s="102"/>
      <c r="CVO11" s="102"/>
      <c r="CVP11" s="102"/>
      <c r="CVQ11" s="102"/>
      <c r="CVR11" s="102"/>
      <c r="CVS11" s="102"/>
      <c r="CVT11" s="102"/>
      <c r="CVU11" s="102"/>
      <c r="CVV11" s="102"/>
      <c r="CVW11" s="102"/>
      <c r="CVX11" s="102"/>
      <c r="CVY11" s="102"/>
      <c r="CVZ11" s="102"/>
      <c r="CWA11" s="102"/>
      <c r="CWB11" s="102"/>
      <c r="CWC11" s="102"/>
      <c r="CWD11" s="102"/>
      <c r="CWE11" s="102"/>
      <c r="CWF11" s="102"/>
      <c r="CWG11" s="102"/>
      <c r="CWH11" s="102"/>
      <c r="CWI11" s="102"/>
      <c r="CWJ11" s="102"/>
      <c r="CWK11" s="102"/>
      <c r="CWL11" s="102"/>
      <c r="CWM11" s="102"/>
      <c r="CWN11" s="102"/>
      <c r="CWO11" s="102"/>
      <c r="CWP11" s="102"/>
      <c r="CWQ11" s="102"/>
      <c r="CWR11" s="102"/>
      <c r="CWS11" s="102"/>
      <c r="CWT11" s="102"/>
      <c r="CWU11" s="102"/>
      <c r="CWV11" s="102"/>
      <c r="CWW11" s="102"/>
      <c r="CWX11" s="102"/>
      <c r="CWY11" s="102"/>
      <c r="CWZ11" s="102"/>
      <c r="CXA11" s="102"/>
      <c r="CXB11" s="102"/>
      <c r="CXC11" s="102"/>
      <c r="CXD11" s="102"/>
      <c r="CXE11" s="102"/>
      <c r="CXF11" s="102"/>
      <c r="CXG11" s="102"/>
      <c r="CXH11" s="102"/>
      <c r="CXI11" s="102"/>
      <c r="CXJ11" s="102"/>
      <c r="CXK11" s="102"/>
      <c r="CXL11" s="102"/>
      <c r="CXM11" s="102"/>
      <c r="CXN11" s="102"/>
      <c r="CXO11" s="102"/>
      <c r="CXP11" s="102"/>
      <c r="CXQ11" s="102"/>
      <c r="CXR11" s="102"/>
      <c r="CXS11" s="102"/>
      <c r="CXT11" s="102"/>
      <c r="CXU11" s="102"/>
      <c r="CXV11" s="102"/>
      <c r="CXW11" s="102"/>
      <c r="CXX11" s="102"/>
      <c r="CXY11" s="102"/>
      <c r="CXZ11" s="102"/>
      <c r="CYA11" s="102"/>
      <c r="CYB11" s="102"/>
      <c r="CYC11" s="102"/>
      <c r="CYD11" s="102"/>
      <c r="CYE11" s="102"/>
      <c r="CYF11" s="102"/>
      <c r="CYG11" s="102"/>
      <c r="CYH11" s="102"/>
      <c r="CYI11" s="102"/>
      <c r="CYJ11" s="102"/>
      <c r="CYK11" s="102"/>
      <c r="CYL11" s="102"/>
      <c r="CYM11" s="102"/>
      <c r="CYN11" s="102"/>
      <c r="CYO11" s="102"/>
      <c r="CYP11" s="102"/>
      <c r="CYQ11" s="102"/>
      <c r="CYR11" s="102"/>
      <c r="CYS11" s="102"/>
      <c r="CYT11" s="102"/>
      <c r="CYU11" s="102"/>
      <c r="CYV11" s="102"/>
      <c r="CYW11" s="102"/>
      <c r="CYX11" s="102"/>
      <c r="CYY11" s="102"/>
      <c r="CYZ11" s="102"/>
      <c r="CZA11" s="102"/>
      <c r="CZB11" s="102"/>
      <c r="CZC11" s="102"/>
      <c r="CZD11" s="102"/>
      <c r="CZE11" s="102"/>
      <c r="CZF11" s="102"/>
      <c r="CZG11" s="102"/>
      <c r="CZH11" s="102"/>
      <c r="CZI11" s="102"/>
      <c r="CZJ11" s="102"/>
      <c r="CZK11" s="102"/>
      <c r="CZL11" s="102"/>
      <c r="CZM11" s="102"/>
      <c r="CZN11" s="102"/>
      <c r="CZO11" s="102"/>
      <c r="CZP11" s="102"/>
      <c r="CZQ11" s="102"/>
      <c r="CZR11" s="102"/>
      <c r="CZS11" s="102"/>
      <c r="CZT11" s="102"/>
      <c r="CZU11" s="102"/>
      <c r="CZV11" s="102"/>
      <c r="CZW11" s="102"/>
      <c r="CZX11" s="102"/>
      <c r="CZY11" s="102"/>
      <c r="CZZ11" s="102"/>
      <c r="DAA11" s="102"/>
      <c r="DAB11" s="102"/>
      <c r="DAC11" s="102"/>
      <c r="DAD11" s="102"/>
      <c r="DAE11" s="102"/>
      <c r="DAF11" s="102"/>
      <c r="DAG11" s="102"/>
      <c r="DAH11" s="102"/>
      <c r="DAI11" s="102"/>
      <c r="DAJ11" s="102"/>
      <c r="DAK11" s="102"/>
      <c r="DAL11" s="102"/>
      <c r="DAM11" s="102"/>
      <c r="DAN11" s="102"/>
      <c r="DAO11" s="102"/>
      <c r="DAP11" s="102"/>
      <c r="DAQ11" s="102"/>
      <c r="DAR11" s="102"/>
      <c r="DAS11" s="102"/>
      <c r="DAT11" s="102"/>
      <c r="DAU11" s="102"/>
      <c r="DAV11" s="102"/>
      <c r="DAW11" s="102"/>
      <c r="DAX11" s="102"/>
      <c r="DAY11" s="102"/>
      <c r="DAZ11" s="102"/>
      <c r="DBA11" s="102"/>
      <c r="DBB11" s="102"/>
      <c r="DBC11" s="102"/>
      <c r="DBD11" s="102"/>
      <c r="DBE11" s="102"/>
      <c r="DBF11" s="102"/>
      <c r="DBG11" s="102"/>
      <c r="DBH11" s="102"/>
      <c r="DBI11" s="102"/>
      <c r="DBJ11" s="102"/>
      <c r="DBK11" s="102"/>
      <c r="DBL11" s="102"/>
      <c r="DBM11" s="102"/>
      <c r="DBN11" s="102"/>
      <c r="DBO11" s="102"/>
      <c r="DBP11" s="102"/>
      <c r="DBQ11" s="102"/>
      <c r="DBR11" s="102"/>
      <c r="DBS11" s="102"/>
      <c r="DBT11" s="102"/>
      <c r="DBU11" s="102"/>
      <c r="DBV11" s="102"/>
      <c r="DBW11" s="102"/>
      <c r="DBX11" s="102"/>
      <c r="DBY11" s="102"/>
      <c r="DBZ11" s="102"/>
      <c r="DCA11" s="102"/>
      <c r="DCB11" s="102"/>
      <c r="DCC11" s="102"/>
      <c r="DCD11" s="102"/>
      <c r="DCE11" s="102"/>
      <c r="DCF11" s="102"/>
      <c r="DCG11" s="102"/>
      <c r="DCH11" s="102"/>
      <c r="DCI11" s="102"/>
      <c r="DCJ11" s="102"/>
      <c r="DCK11" s="102"/>
      <c r="DCL11" s="102"/>
      <c r="DCM11" s="102"/>
      <c r="DCN11" s="102"/>
      <c r="DCO11" s="102"/>
      <c r="DCP11" s="102"/>
      <c r="DCQ11" s="102"/>
      <c r="DCR11" s="102"/>
      <c r="DCS11" s="102"/>
      <c r="DCT11" s="102"/>
      <c r="DCU11" s="102"/>
      <c r="DCV11" s="102"/>
      <c r="DCW11" s="102"/>
      <c r="DCX11" s="102"/>
      <c r="DCY11" s="102"/>
      <c r="DCZ11" s="102"/>
      <c r="DDA11" s="102"/>
      <c r="DDB11" s="102"/>
      <c r="DDC11" s="102"/>
      <c r="DDD11" s="102"/>
      <c r="DDE11" s="102"/>
      <c r="DDF11" s="102"/>
      <c r="DDG11" s="102"/>
      <c r="DDH11" s="102"/>
      <c r="DDI11" s="102"/>
      <c r="DDJ11" s="102"/>
      <c r="DDK11" s="102"/>
      <c r="DDL11" s="102"/>
      <c r="DDM11" s="102"/>
      <c r="DDN11" s="102"/>
      <c r="DDO11" s="102"/>
      <c r="DDP11" s="102"/>
      <c r="DDQ11" s="102"/>
      <c r="DDR11" s="102"/>
      <c r="DDS11" s="102"/>
      <c r="DDT11" s="102"/>
      <c r="DDU11" s="102"/>
      <c r="DDV11" s="102"/>
      <c r="DDW11" s="102"/>
      <c r="DDX11" s="102"/>
      <c r="DDY11" s="102"/>
      <c r="DDZ11" s="102"/>
      <c r="DEA11" s="102"/>
      <c r="DEB11" s="102"/>
      <c r="DEC11" s="102"/>
      <c r="DED11" s="102"/>
      <c r="DEE11" s="102"/>
      <c r="DEF11" s="102"/>
      <c r="DEG11" s="102"/>
      <c r="DEH11" s="102"/>
      <c r="DEI11" s="102"/>
      <c r="DEJ11" s="102"/>
      <c r="DEK11" s="102"/>
      <c r="DEL11" s="102"/>
      <c r="DEM11" s="102"/>
      <c r="DEN11" s="102"/>
      <c r="DEO11" s="102"/>
      <c r="DEP11" s="102"/>
      <c r="DEQ11" s="102"/>
      <c r="DER11" s="102"/>
      <c r="DES11" s="102"/>
      <c r="DET11" s="102"/>
      <c r="DEU11" s="102"/>
      <c r="DEV11" s="102"/>
      <c r="DEW11" s="102"/>
      <c r="DEX11" s="102"/>
      <c r="DEY11" s="102"/>
      <c r="DEZ11" s="102"/>
      <c r="DFA11" s="102"/>
      <c r="DFB11" s="102"/>
      <c r="DFC11" s="102"/>
      <c r="DFD11" s="102"/>
      <c r="DFE11" s="102"/>
      <c r="DFF11" s="102"/>
      <c r="DFG11" s="102"/>
      <c r="DFH11" s="102"/>
      <c r="DFI11" s="102"/>
      <c r="DFJ11" s="102"/>
      <c r="DFK11" s="102"/>
      <c r="DFL11" s="102"/>
      <c r="DFM11" s="102"/>
      <c r="DFN11" s="102"/>
      <c r="DFO11" s="102"/>
      <c r="DFP11" s="102"/>
      <c r="DFQ11" s="102"/>
      <c r="DFR11" s="102"/>
      <c r="DFS11" s="102"/>
      <c r="DFT11" s="102"/>
      <c r="DFU11" s="102"/>
      <c r="DFV11" s="102"/>
      <c r="DFW11" s="102"/>
      <c r="DFX11" s="102"/>
      <c r="DFY11" s="102"/>
      <c r="DFZ11" s="102"/>
      <c r="DGA11" s="102"/>
      <c r="DGB11" s="102"/>
      <c r="DGC11" s="102"/>
      <c r="DGD11" s="102"/>
      <c r="DGE11" s="102"/>
      <c r="DGF11" s="102"/>
      <c r="DGG11" s="102"/>
      <c r="DGH11" s="102"/>
      <c r="DGI11" s="102"/>
      <c r="DGJ11" s="102"/>
      <c r="DGK11" s="102"/>
      <c r="DGL11" s="102"/>
      <c r="DGM11" s="102"/>
      <c r="DGN11" s="102"/>
      <c r="DGO11" s="102"/>
      <c r="DGP11" s="102"/>
      <c r="DGQ11" s="102"/>
      <c r="DGR11" s="102"/>
      <c r="DGS11" s="102"/>
      <c r="DGT11" s="102"/>
      <c r="DGU11" s="102"/>
      <c r="DGV11" s="102"/>
      <c r="DGW11" s="102"/>
      <c r="DGX11" s="102"/>
      <c r="DGY11" s="102"/>
      <c r="DGZ11" s="102"/>
      <c r="DHA11" s="102"/>
      <c r="DHB11" s="102"/>
      <c r="DHC11" s="102"/>
      <c r="DHD11" s="102"/>
      <c r="DHE11" s="102"/>
      <c r="DHF11" s="102"/>
      <c r="DHG11" s="102"/>
      <c r="DHH11" s="102"/>
      <c r="DHI11" s="102"/>
      <c r="DHJ11" s="102"/>
      <c r="DHK11" s="102"/>
      <c r="DHL11" s="102"/>
      <c r="DHM11" s="102"/>
      <c r="DHN11" s="102"/>
      <c r="DHO11" s="102"/>
      <c r="DHP11" s="102"/>
      <c r="DHQ11" s="102"/>
      <c r="DHR11" s="102"/>
      <c r="DHS11" s="102"/>
      <c r="DHT11" s="102"/>
      <c r="DHU11" s="102"/>
      <c r="DHV11" s="102"/>
      <c r="DHW11" s="102"/>
      <c r="DHX11" s="102"/>
      <c r="DHY11" s="102"/>
      <c r="DHZ11" s="102"/>
      <c r="DIA11" s="102"/>
      <c r="DIB11" s="102"/>
      <c r="DIC11" s="102"/>
      <c r="DID11" s="102"/>
      <c r="DIE11" s="102"/>
      <c r="DIF11" s="102"/>
      <c r="DIG11" s="102"/>
      <c r="DIH11" s="102"/>
      <c r="DII11" s="102"/>
      <c r="DIJ11" s="102"/>
      <c r="DIK11" s="102"/>
      <c r="DIL11" s="102"/>
      <c r="DIM11" s="102"/>
      <c r="DIN11" s="102"/>
      <c r="DIO11" s="102"/>
      <c r="DIP11" s="102"/>
      <c r="DIQ11" s="102"/>
      <c r="DIR11" s="102"/>
      <c r="DIS11" s="102"/>
      <c r="DIT11" s="102"/>
      <c r="DIU11" s="102"/>
      <c r="DIV11" s="102"/>
      <c r="DIW11" s="102"/>
      <c r="DIX11" s="102"/>
      <c r="DIY11" s="102"/>
      <c r="DIZ11" s="102"/>
      <c r="DJA11" s="102"/>
      <c r="DJB11" s="102"/>
      <c r="DJC11" s="102"/>
      <c r="DJD11" s="102"/>
      <c r="DJE11" s="102"/>
      <c r="DJF11" s="102"/>
      <c r="DJG11" s="102"/>
      <c r="DJH11" s="102"/>
      <c r="DJI11" s="102"/>
      <c r="DJJ11" s="102"/>
      <c r="DJK11" s="102"/>
      <c r="DJL11" s="102"/>
      <c r="DJM11" s="102"/>
      <c r="DJN11" s="102"/>
      <c r="DJO11" s="102"/>
      <c r="DJP11" s="102"/>
      <c r="DJQ11" s="102"/>
      <c r="DJR11" s="102"/>
      <c r="DJS11" s="102"/>
      <c r="DJT11" s="102"/>
      <c r="DJU11" s="102"/>
      <c r="DJV11" s="102"/>
      <c r="DJW11" s="102"/>
      <c r="DJX11" s="102"/>
      <c r="DJY11" s="102"/>
      <c r="DJZ11" s="102"/>
      <c r="DKA11" s="102"/>
      <c r="DKB11" s="102"/>
      <c r="DKC11" s="102"/>
      <c r="DKD11" s="102"/>
      <c r="DKE11" s="102"/>
      <c r="DKF11" s="102"/>
      <c r="DKG11" s="102"/>
      <c r="DKH11" s="102"/>
      <c r="DKI11" s="102"/>
      <c r="DKJ11" s="102"/>
      <c r="DKK11" s="102"/>
      <c r="DKL11" s="102"/>
      <c r="DKM11" s="102"/>
      <c r="DKN11" s="102"/>
      <c r="DKO11" s="102"/>
      <c r="DKP11" s="102"/>
      <c r="DKQ11" s="102"/>
      <c r="DKR11" s="102"/>
      <c r="DKS11" s="102"/>
      <c r="DKT11" s="102"/>
      <c r="DKU11" s="102"/>
      <c r="DKV11" s="102"/>
      <c r="DKW11" s="102"/>
      <c r="DKX11" s="102"/>
      <c r="DKY11" s="102"/>
      <c r="DKZ11" s="102"/>
      <c r="DLA11" s="102"/>
      <c r="DLB11" s="102"/>
      <c r="DLC11" s="102"/>
      <c r="DLD11" s="102"/>
      <c r="DLE11" s="102"/>
      <c r="DLF11" s="102"/>
      <c r="DLG11" s="102"/>
      <c r="DLH11" s="102"/>
      <c r="DLI11" s="102"/>
      <c r="DLJ11" s="102"/>
      <c r="DLK11" s="102"/>
      <c r="DLL11" s="102"/>
      <c r="DLM11" s="102"/>
      <c r="DLN11" s="102"/>
      <c r="DLO11" s="102"/>
      <c r="DLP11" s="102"/>
      <c r="DLQ11" s="102"/>
      <c r="DLR11" s="102"/>
      <c r="DLS11" s="102"/>
      <c r="DLT11" s="102"/>
      <c r="DLU11" s="102"/>
      <c r="DLV11" s="102"/>
      <c r="DLW11" s="102"/>
      <c r="DLX11" s="102"/>
      <c r="DLY11" s="102"/>
      <c r="DLZ11" s="102"/>
      <c r="DMA11" s="102"/>
      <c r="DMB11" s="102"/>
      <c r="DMC11" s="102"/>
      <c r="DMD11" s="102"/>
      <c r="DME11" s="102"/>
      <c r="DMF11" s="102"/>
      <c r="DMG11" s="102"/>
      <c r="DMH11" s="102"/>
      <c r="DMI11" s="102"/>
      <c r="DMJ11" s="102"/>
      <c r="DMK11" s="102"/>
      <c r="DML11" s="102"/>
      <c r="DMM11" s="102"/>
      <c r="DMN11" s="102"/>
      <c r="DMO11" s="102"/>
      <c r="DMP11" s="102"/>
      <c r="DMQ11" s="102"/>
      <c r="DMR11" s="102"/>
      <c r="DMS11" s="102"/>
      <c r="DMT11" s="102"/>
      <c r="DMU11" s="102"/>
      <c r="DMV11" s="102"/>
      <c r="DMW11" s="102"/>
      <c r="DMX11" s="102"/>
      <c r="DMY11" s="102"/>
      <c r="DMZ11" s="102"/>
      <c r="DNA11" s="102"/>
      <c r="DNB11" s="102"/>
      <c r="DNC11" s="102"/>
      <c r="DND11" s="102"/>
      <c r="DNE11" s="102"/>
      <c r="DNF11" s="102"/>
      <c r="DNG11" s="102"/>
      <c r="DNH11" s="102"/>
      <c r="DNI11" s="102"/>
      <c r="DNJ11" s="102"/>
      <c r="DNK11" s="102"/>
      <c r="DNL11" s="102"/>
      <c r="DNM11" s="102"/>
      <c r="DNN11" s="102"/>
      <c r="DNO11" s="102"/>
      <c r="DNP11" s="102"/>
      <c r="DNQ11" s="102"/>
      <c r="DNR11" s="102"/>
      <c r="DNS11" s="102"/>
      <c r="DNT11" s="102"/>
      <c r="DNU11" s="102"/>
      <c r="DNV11" s="102"/>
      <c r="DNW11" s="102"/>
      <c r="DNX11" s="102"/>
      <c r="DNY11" s="102"/>
      <c r="DNZ11" s="102"/>
      <c r="DOA11" s="102"/>
      <c r="DOB11" s="102"/>
      <c r="DOC11" s="102"/>
      <c r="DOD11" s="102"/>
      <c r="DOE11" s="102"/>
      <c r="DOF11" s="102"/>
      <c r="DOG11" s="102"/>
      <c r="DOH11" s="102"/>
      <c r="DOI11" s="102"/>
      <c r="DOJ11" s="102"/>
      <c r="DOK11" s="102"/>
      <c r="DOL11" s="102"/>
      <c r="DOM11" s="102"/>
      <c r="DON11" s="102"/>
      <c r="DOO11" s="102"/>
      <c r="DOP11" s="102"/>
      <c r="DOQ11" s="102"/>
      <c r="DOR11" s="102"/>
      <c r="DOS11" s="102"/>
      <c r="DOT11" s="102"/>
      <c r="DOU11" s="102"/>
      <c r="DOV11" s="102"/>
      <c r="DOW11" s="102"/>
      <c r="DOX11" s="102"/>
      <c r="DOY11" s="102"/>
      <c r="DOZ11" s="102"/>
      <c r="DPA11" s="102"/>
      <c r="DPB11" s="102"/>
      <c r="DPC11" s="102"/>
      <c r="DPD11" s="102"/>
      <c r="DPE11" s="102"/>
      <c r="DPF11" s="102"/>
      <c r="DPG11" s="102"/>
      <c r="DPH11" s="102"/>
      <c r="DPI11" s="102"/>
      <c r="DPJ11" s="102"/>
      <c r="DPK11" s="102"/>
      <c r="DPL11" s="102"/>
      <c r="DPM11" s="102"/>
      <c r="DPN11" s="102"/>
      <c r="DPO11" s="102"/>
      <c r="DPP11" s="102"/>
      <c r="DPQ11" s="102"/>
      <c r="DPR11" s="102"/>
      <c r="DPS11" s="102"/>
      <c r="DPT11" s="102"/>
      <c r="DPU11" s="102"/>
      <c r="DPV11" s="102"/>
      <c r="DPW11" s="102"/>
      <c r="DPX11" s="102"/>
      <c r="DPY11" s="102"/>
      <c r="DPZ11" s="102"/>
      <c r="DQA11" s="102"/>
      <c r="DQB11" s="102"/>
      <c r="DQC11" s="102"/>
      <c r="DQD11" s="102"/>
      <c r="DQE11" s="102"/>
      <c r="DQF11" s="102"/>
      <c r="DQG11" s="102"/>
      <c r="DQH11" s="102"/>
      <c r="DQI11" s="102"/>
      <c r="DQJ11" s="102"/>
      <c r="DQK11" s="102"/>
      <c r="DQL11" s="102"/>
      <c r="DQM11" s="102"/>
      <c r="DQN11" s="102"/>
      <c r="DQO11" s="102"/>
      <c r="DQP11" s="102"/>
      <c r="DQQ11" s="102"/>
      <c r="DQR11" s="102"/>
      <c r="DQS11" s="102"/>
      <c r="DQT11" s="102"/>
      <c r="DQU11" s="102"/>
      <c r="DQV11" s="102"/>
      <c r="DQW11" s="102"/>
      <c r="DQX11" s="102"/>
      <c r="DQY11" s="102"/>
      <c r="DQZ11" s="102"/>
      <c r="DRA11" s="102"/>
      <c r="DRB11" s="102"/>
      <c r="DRC11" s="102"/>
      <c r="DRD11" s="102"/>
      <c r="DRE11" s="102"/>
      <c r="DRF11" s="102"/>
      <c r="DRG11" s="102"/>
      <c r="DRH11" s="102"/>
      <c r="DRI11" s="102"/>
      <c r="DRJ11" s="102"/>
      <c r="DRK11" s="102"/>
      <c r="DRL11" s="102"/>
      <c r="DRM11" s="102"/>
      <c r="DRN11" s="102"/>
      <c r="DRO11" s="102"/>
      <c r="DRP11" s="102"/>
      <c r="DRQ11" s="102"/>
      <c r="DRR11" s="102"/>
      <c r="DRS11" s="102"/>
      <c r="DRT11" s="102"/>
      <c r="DRU11" s="102"/>
      <c r="DRV11" s="102"/>
      <c r="DRW11" s="102"/>
      <c r="DRX11" s="102"/>
      <c r="DRY11" s="102"/>
      <c r="DRZ11" s="102"/>
      <c r="DSA11" s="102"/>
      <c r="DSB11" s="102"/>
      <c r="DSC11" s="102"/>
      <c r="DSD11" s="102"/>
      <c r="DSE11" s="102"/>
      <c r="DSF11" s="102"/>
      <c r="DSG11" s="102"/>
      <c r="DSH11" s="102"/>
      <c r="DSI11" s="102"/>
      <c r="DSJ11" s="102"/>
      <c r="DSK11" s="102"/>
      <c r="DSL11" s="102"/>
      <c r="DSM11" s="102"/>
      <c r="DSN11" s="102"/>
      <c r="DSO11" s="102"/>
      <c r="DSP11" s="102"/>
      <c r="DSQ11" s="102"/>
      <c r="DSR11" s="102"/>
      <c r="DSS11" s="102"/>
      <c r="DST11" s="102"/>
      <c r="DSU11" s="102"/>
      <c r="DSV11" s="102"/>
      <c r="DSW11" s="102"/>
      <c r="DSX11" s="102"/>
      <c r="DSY11" s="102"/>
      <c r="DSZ11" s="102"/>
      <c r="DTA11" s="102"/>
      <c r="DTB11" s="102"/>
      <c r="DTC11" s="102"/>
      <c r="DTD11" s="102"/>
      <c r="DTE11" s="102"/>
      <c r="DTF11" s="102"/>
      <c r="DTG11" s="102"/>
      <c r="DTH11" s="102"/>
      <c r="DTI11" s="102"/>
      <c r="DTJ11" s="102"/>
      <c r="DTK11" s="102"/>
      <c r="DTL11" s="102"/>
      <c r="DTM11" s="102"/>
      <c r="DTN11" s="102"/>
      <c r="DTO11" s="102"/>
      <c r="DTP11" s="102"/>
      <c r="DTQ11" s="102"/>
      <c r="DTR11" s="102"/>
      <c r="DTS11" s="102"/>
      <c r="DTT11" s="102"/>
      <c r="DTU11" s="102"/>
      <c r="DTV11" s="102"/>
      <c r="DTW11" s="102"/>
      <c r="DTX11" s="102"/>
      <c r="DTY11" s="102"/>
      <c r="DTZ11" s="102"/>
      <c r="DUA11" s="102"/>
      <c r="DUB11" s="102"/>
      <c r="DUC11" s="102"/>
      <c r="DUD11" s="102"/>
      <c r="DUE11" s="102"/>
      <c r="DUF11" s="102"/>
      <c r="DUG11" s="102"/>
      <c r="DUH11" s="102"/>
      <c r="DUI11" s="102"/>
      <c r="DUJ11" s="102"/>
      <c r="DUK11" s="102"/>
      <c r="DUL11" s="102"/>
      <c r="DUM11" s="102"/>
      <c r="DUN11" s="102"/>
      <c r="DUO11" s="102"/>
      <c r="DUP11" s="102"/>
      <c r="DUQ11" s="102"/>
      <c r="DUR11" s="102"/>
      <c r="DUS11" s="102"/>
      <c r="DUT11" s="102"/>
      <c r="DUU11" s="102"/>
      <c r="DUV11" s="102"/>
      <c r="DUW11" s="102"/>
      <c r="DUX11" s="102"/>
      <c r="DUY11" s="102"/>
      <c r="DUZ11" s="102"/>
      <c r="DVA11" s="102"/>
      <c r="DVB11" s="102"/>
      <c r="DVC11" s="102"/>
      <c r="DVD11" s="102"/>
      <c r="DVE11" s="102"/>
      <c r="DVF11" s="102"/>
      <c r="DVG11" s="102"/>
      <c r="DVH11" s="102"/>
      <c r="DVI11" s="102"/>
      <c r="DVJ11" s="102"/>
      <c r="DVK11" s="102"/>
      <c r="DVL11" s="102"/>
      <c r="DVM11" s="102"/>
      <c r="DVN11" s="102"/>
      <c r="DVO11" s="102"/>
      <c r="DVP11" s="102"/>
      <c r="DVQ11" s="102"/>
      <c r="DVR11" s="102"/>
      <c r="DVS11" s="102"/>
      <c r="DVT11" s="102"/>
      <c r="DVU11" s="102"/>
      <c r="DVV11" s="102"/>
      <c r="DVW11" s="102"/>
      <c r="DVX11" s="102"/>
      <c r="DVY11" s="102"/>
      <c r="DVZ11" s="102"/>
      <c r="DWA11" s="102"/>
      <c r="DWB11" s="102"/>
      <c r="DWC11" s="102"/>
      <c r="DWD11" s="102"/>
      <c r="DWE11" s="102"/>
      <c r="DWF11" s="102"/>
      <c r="DWG11" s="102"/>
      <c r="DWH11" s="102"/>
      <c r="DWI11" s="102"/>
      <c r="DWJ11" s="102"/>
      <c r="DWK11" s="102"/>
      <c r="DWL11" s="102"/>
      <c r="DWM11" s="102"/>
      <c r="DWN11" s="102"/>
      <c r="DWO11" s="102"/>
      <c r="DWP11" s="102"/>
      <c r="DWQ11" s="102"/>
      <c r="DWR11" s="102"/>
      <c r="DWS11" s="102"/>
      <c r="DWT11" s="102"/>
      <c r="DWU11" s="102"/>
      <c r="DWV11" s="102"/>
      <c r="DWW11" s="102"/>
      <c r="DWX11" s="102"/>
      <c r="DWY11" s="102"/>
      <c r="DWZ11" s="102"/>
      <c r="DXA11" s="102"/>
      <c r="DXB11" s="102"/>
      <c r="DXC11" s="102"/>
      <c r="DXD11" s="102"/>
      <c r="DXE11" s="102"/>
      <c r="DXF11" s="102"/>
      <c r="DXG11" s="102"/>
      <c r="DXH11" s="102"/>
      <c r="DXI11" s="102"/>
      <c r="DXJ11" s="102"/>
      <c r="DXK11" s="102"/>
      <c r="DXL11" s="102"/>
      <c r="DXM11" s="102"/>
      <c r="DXN11" s="102"/>
      <c r="DXO11" s="102"/>
      <c r="DXP11" s="102"/>
      <c r="DXQ11" s="102"/>
      <c r="DXR11" s="102"/>
      <c r="DXS11" s="102"/>
      <c r="DXT11" s="102"/>
      <c r="DXU11" s="102"/>
      <c r="DXV11" s="102"/>
      <c r="DXW11" s="102"/>
      <c r="DXX11" s="102"/>
      <c r="DXY11" s="102"/>
      <c r="DXZ11" s="102"/>
      <c r="DYA11" s="102"/>
      <c r="DYB11" s="102"/>
      <c r="DYC11" s="102"/>
      <c r="DYD11" s="102"/>
      <c r="DYE11" s="102"/>
      <c r="DYF11" s="102"/>
      <c r="DYG11" s="102"/>
      <c r="DYH11" s="102"/>
      <c r="DYI11" s="102"/>
      <c r="DYJ11" s="102"/>
      <c r="DYK11" s="102"/>
      <c r="DYL11" s="102"/>
      <c r="DYM11" s="102"/>
      <c r="DYN11" s="102"/>
      <c r="DYO11" s="102"/>
      <c r="DYP11" s="102"/>
      <c r="DYQ11" s="102"/>
      <c r="DYR11" s="102"/>
      <c r="DYS11" s="102"/>
      <c r="DYT11" s="102"/>
      <c r="DYU11" s="102"/>
      <c r="DYV11" s="102"/>
      <c r="DYW11" s="102"/>
      <c r="DYX11" s="102"/>
      <c r="DYY11" s="102"/>
      <c r="DYZ11" s="102"/>
      <c r="DZA11" s="102"/>
      <c r="DZB11" s="102"/>
      <c r="DZC11" s="102"/>
      <c r="DZD11" s="102"/>
      <c r="DZE11" s="102"/>
      <c r="DZF11" s="102"/>
      <c r="DZG11" s="102"/>
      <c r="DZH11" s="102"/>
      <c r="DZI11" s="102"/>
      <c r="DZJ11" s="102"/>
      <c r="DZK11" s="102"/>
      <c r="DZL11" s="102"/>
      <c r="DZM11" s="102"/>
      <c r="DZN11" s="102"/>
      <c r="DZO11" s="102"/>
      <c r="DZP11" s="102"/>
      <c r="DZQ11" s="102"/>
      <c r="DZR11" s="102"/>
      <c r="DZS11" s="102"/>
      <c r="DZT11" s="102"/>
      <c r="DZU11" s="102"/>
      <c r="DZV11" s="102"/>
      <c r="DZW11" s="102"/>
      <c r="DZX11" s="102"/>
      <c r="DZY11" s="102"/>
      <c r="DZZ11" s="102"/>
      <c r="EAA11" s="102"/>
      <c r="EAB11" s="102"/>
      <c r="EAC11" s="102"/>
      <c r="EAD11" s="102"/>
      <c r="EAE11" s="102"/>
      <c r="EAF11" s="102"/>
      <c r="EAG11" s="102"/>
      <c r="EAH11" s="102"/>
      <c r="EAI11" s="102"/>
      <c r="EAJ11" s="102"/>
      <c r="EAK11" s="102"/>
      <c r="EAL11" s="102"/>
      <c r="EAM11" s="102"/>
      <c r="EAN11" s="102"/>
      <c r="EAO11" s="102"/>
      <c r="EAP11" s="102"/>
      <c r="EAQ11" s="102"/>
      <c r="EAR11" s="102"/>
      <c r="EAS11" s="102"/>
      <c r="EAT11" s="102"/>
      <c r="EAU11" s="102"/>
      <c r="EAV11" s="102"/>
      <c r="EAW11" s="102"/>
      <c r="EAX11" s="102"/>
      <c r="EAY11" s="102"/>
      <c r="EAZ11" s="102"/>
      <c r="EBA11" s="102"/>
      <c r="EBB11" s="102"/>
      <c r="EBC11" s="102"/>
      <c r="EBD11" s="102"/>
      <c r="EBE11" s="102"/>
      <c r="EBF11" s="102"/>
      <c r="EBG11" s="102"/>
      <c r="EBH11" s="102"/>
      <c r="EBI11" s="102"/>
      <c r="EBJ11" s="102"/>
      <c r="EBK11" s="102"/>
      <c r="EBL11" s="102"/>
      <c r="EBM11" s="102"/>
      <c r="EBN11" s="102"/>
      <c r="EBO11" s="102"/>
      <c r="EBP11" s="102"/>
      <c r="EBQ11" s="102"/>
      <c r="EBR11" s="102"/>
      <c r="EBS11" s="102"/>
      <c r="EBT11" s="102"/>
      <c r="EBU11" s="102"/>
      <c r="EBV11" s="102"/>
      <c r="EBW11" s="102"/>
      <c r="EBX11" s="102"/>
      <c r="EBY11" s="102"/>
      <c r="EBZ11" s="102"/>
      <c r="ECA11" s="102"/>
      <c r="ECB11" s="102"/>
      <c r="ECC11" s="102"/>
      <c r="ECD11" s="102"/>
      <c r="ECE11" s="102"/>
      <c r="ECF11" s="102"/>
      <c r="ECG11" s="102"/>
      <c r="ECH11" s="102"/>
      <c r="ECI11" s="102"/>
      <c r="ECJ11" s="102"/>
      <c r="ECK11" s="102"/>
      <c r="ECL11" s="102"/>
      <c r="ECM11" s="102"/>
      <c r="ECN11" s="102"/>
      <c r="ECO11" s="102"/>
      <c r="ECP11" s="102"/>
      <c r="ECQ11" s="102"/>
      <c r="ECR11" s="102"/>
      <c r="ECS11" s="102"/>
      <c r="ECT11" s="102"/>
      <c r="ECU11" s="102"/>
      <c r="ECV11" s="102"/>
      <c r="ECW11" s="102"/>
      <c r="ECX11" s="102"/>
      <c r="ECY11" s="102"/>
      <c r="ECZ11" s="102"/>
      <c r="EDA11" s="102"/>
      <c r="EDB11" s="102"/>
      <c r="EDC11" s="102"/>
      <c r="EDD11" s="102"/>
      <c r="EDE11" s="102"/>
      <c r="EDF11" s="102"/>
      <c r="EDG11" s="102"/>
      <c r="EDH11" s="102"/>
      <c r="EDI11" s="102"/>
      <c r="EDJ11" s="102"/>
      <c r="EDK11" s="102"/>
      <c r="EDL11" s="102"/>
      <c r="EDM11" s="102"/>
      <c r="EDN11" s="102"/>
      <c r="EDO11" s="102"/>
      <c r="EDP11" s="102"/>
      <c r="EDQ11" s="102"/>
      <c r="EDR11" s="102"/>
      <c r="EDS11" s="102"/>
      <c r="EDT11" s="102"/>
      <c r="EDU11" s="102"/>
      <c r="EDV11" s="102"/>
      <c r="EDW11" s="102"/>
      <c r="EDX11" s="102"/>
      <c r="EDY11" s="102"/>
      <c r="EDZ11" s="102"/>
      <c r="EEA11" s="102"/>
      <c r="EEB11" s="102"/>
      <c r="EEC11" s="102"/>
      <c r="EED11" s="102"/>
      <c r="EEE11" s="102"/>
      <c r="EEF11" s="102"/>
      <c r="EEG11" s="102"/>
      <c r="EEH11" s="102"/>
      <c r="EEI11" s="102"/>
      <c r="EEJ11" s="102"/>
      <c r="EEK11" s="102"/>
      <c r="EEL11" s="102"/>
      <c r="EEM11" s="102"/>
      <c r="EEN11" s="102"/>
      <c r="EEO11" s="102"/>
      <c r="EEP11" s="102"/>
      <c r="EEQ11" s="102"/>
      <c r="EER11" s="102"/>
      <c r="EES11" s="102"/>
      <c r="EET11" s="102"/>
      <c r="EEU11" s="102"/>
      <c r="EEV11" s="102"/>
      <c r="EEW11" s="102"/>
      <c r="EEX11" s="102"/>
      <c r="EEY11" s="102"/>
      <c r="EEZ11" s="102"/>
      <c r="EFA11" s="102"/>
      <c r="EFB11" s="102"/>
      <c r="EFC11" s="102"/>
      <c r="EFD11" s="102"/>
      <c r="EFE11" s="102"/>
      <c r="EFF11" s="102"/>
      <c r="EFG11" s="102"/>
      <c r="EFH11" s="102"/>
      <c r="EFI11" s="102"/>
      <c r="EFJ11" s="102"/>
      <c r="EFK11" s="102"/>
      <c r="EFL11" s="102"/>
      <c r="EFM11" s="102"/>
      <c r="EFN11" s="102"/>
      <c r="EFO11" s="102"/>
      <c r="EFP11" s="102"/>
      <c r="EFQ11" s="102"/>
      <c r="EFR11" s="102"/>
      <c r="EFS11" s="102"/>
      <c r="EFT11" s="102"/>
      <c r="EFU11" s="102"/>
      <c r="EFV11" s="102"/>
      <c r="EFW11" s="102"/>
      <c r="EFX11" s="102"/>
      <c r="EFY11" s="102"/>
      <c r="EFZ11" s="102"/>
      <c r="EGA11" s="102"/>
      <c r="EGB11" s="102"/>
      <c r="EGC11" s="102"/>
      <c r="EGD11" s="102"/>
      <c r="EGE11" s="102"/>
      <c r="EGF11" s="102"/>
      <c r="EGG11" s="102"/>
      <c r="EGH11" s="102"/>
      <c r="EGI11" s="102"/>
      <c r="EGJ11" s="102"/>
      <c r="EGK11" s="102"/>
      <c r="EGL11" s="102"/>
      <c r="EGM11" s="102"/>
      <c r="EGN11" s="102"/>
      <c r="EGO11" s="102"/>
      <c r="EGP11" s="102"/>
      <c r="EGQ11" s="102"/>
      <c r="EGR11" s="102"/>
      <c r="EGS11" s="102"/>
      <c r="EGT11" s="102"/>
      <c r="EGU11" s="102"/>
      <c r="EGV11" s="102"/>
      <c r="EGW11" s="102"/>
      <c r="EGX11" s="102"/>
      <c r="EGY11" s="102"/>
      <c r="EGZ11" s="102"/>
      <c r="EHA11" s="102"/>
      <c r="EHB11" s="102"/>
      <c r="EHC11" s="102"/>
      <c r="EHD11" s="102"/>
      <c r="EHE11" s="102"/>
      <c r="EHF11" s="102"/>
      <c r="EHG11" s="102"/>
      <c r="EHH11" s="102"/>
      <c r="EHI11" s="102"/>
      <c r="EHJ11" s="102"/>
      <c r="EHK11" s="102"/>
      <c r="EHL11" s="102"/>
      <c r="EHM11" s="102"/>
      <c r="EHN11" s="102"/>
      <c r="EHO11" s="102"/>
      <c r="EHP11" s="102"/>
      <c r="EHQ11" s="102"/>
      <c r="EHR11" s="102"/>
      <c r="EHS11" s="102"/>
      <c r="EHT11" s="102"/>
      <c r="EHU11" s="102"/>
      <c r="EHV11" s="102"/>
      <c r="EHW11" s="102"/>
      <c r="EHX11" s="102"/>
      <c r="EHY11" s="102"/>
      <c r="EHZ11" s="102"/>
      <c r="EIA11" s="102"/>
      <c r="EIB11" s="102"/>
      <c r="EIC11" s="102"/>
      <c r="EID11" s="102"/>
      <c r="EIE11" s="102"/>
      <c r="EIF11" s="102"/>
      <c r="EIG11" s="102"/>
      <c r="EIH11" s="102"/>
      <c r="EII11" s="102"/>
      <c r="EIJ11" s="102"/>
      <c r="EIK11" s="102"/>
      <c r="EIL11" s="102"/>
      <c r="EIM11" s="102"/>
      <c r="EIN11" s="102"/>
      <c r="EIO11" s="102"/>
      <c r="EIP11" s="102"/>
      <c r="EIQ11" s="102"/>
      <c r="EIR11" s="102"/>
      <c r="EIS11" s="102"/>
      <c r="EIT11" s="102"/>
      <c r="EIU11" s="102"/>
      <c r="EIV11" s="102"/>
      <c r="EIW11" s="102"/>
      <c r="EIX11" s="102"/>
      <c r="EIY11" s="102"/>
      <c r="EIZ11" s="102"/>
      <c r="EJA11" s="102"/>
      <c r="EJB11" s="102"/>
      <c r="EJC11" s="102"/>
      <c r="EJD11" s="102"/>
      <c r="EJE11" s="102"/>
      <c r="EJF11" s="102"/>
      <c r="EJG11" s="102"/>
      <c r="EJH11" s="102"/>
      <c r="EJI11" s="102"/>
      <c r="EJJ11" s="102"/>
      <c r="EJK11" s="102"/>
      <c r="EJL11" s="102"/>
      <c r="EJM11" s="102"/>
      <c r="EJN11" s="102"/>
      <c r="EJO11" s="102"/>
      <c r="EJP11" s="102"/>
      <c r="EJQ11" s="102"/>
      <c r="EJR11" s="102"/>
      <c r="EJS11" s="102"/>
      <c r="EJT11" s="102"/>
      <c r="EJU11" s="102"/>
      <c r="EJV11" s="102"/>
      <c r="EJW11" s="102"/>
      <c r="EJX11" s="102"/>
      <c r="EJY11" s="102"/>
      <c r="EJZ11" s="102"/>
      <c r="EKA11" s="102"/>
      <c r="EKB11" s="102"/>
      <c r="EKC11" s="102"/>
      <c r="EKD11" s="102"/>
      <c r="EKE11" s="102"/>
      <c r="EKF11" s="102"/>
      <c r="EKG11" s="102"/>
      <c r="EKH11" s="102"/>
      <c r="EKI11" s="102"/>
      <c r="EKJ11" s="102"/>
      <c r="EKK11" s="102"/>
      <c r="EKL11" s="102"/>
      <c r="EKM11" s="102"/>
      <c r="EKN11" s="102"/>
      <c r="EKO11" s="102"/>
      <c r="EKP11" s="102"/>
      <c r="EKQ11" s="102"/>
      <c r="EKR11" s="102"/>
      <c r="EKS11" s="102"/>
      <c r="EKT11" s="102"/>
      <c r="EKU11" s="102"/>
      <c r="EKV11" s="102"/>
      <c r="EKW11" s="102"/>
      <c r="EKX11" s="102"/>
      <c r="EKY11" s="102"/>
      <c r="EKZ11" s="102"/>
      <c r="ELA11" s="102"/>
      <c r="ELB11" s="102"/>
      <c r="ELC11" s="102"/>
      <c r="ELD11" s="102"/>
      <c r="ELE11" s="102"/>
      <c r="ELF11" s="102"/>
      <c r="ELG11" s="102"/>
      <c r="ELH11" s="102"/>
      <c r="ELI11" s="102"/>
      <c r="ELJ11" s="102"/>
      <c r="ELK11" s="102"/>
      <c r="ELL11" s="102"/>
      <c r="ELM11" s="102"/>
      <c r="ELN11" s="102"/>
      <c r="ELO11" s="102"/>
      <c r="ELP11" s="102"/>
      <c r="ELQ11" s="102"/>
      <c r="ELR11" s="102"/>
      <c r="ELS11" s="102"/>
      <c r="ELT11" s="102"/>
      <c r="ELU11" s="102"/>
      <c r="ELV11" s="102"/>
      <c r="ELW11" s="102"/>
      <c r="ELX11" s="102"/>
      <c r="ELY11" s="102"/>
      <c r="ELZ11" s="102"/>
      <c r="EMA11" s="102"/>
      <c r="EMB11" s="102"/>
      <c r="EMC11" s="102"/>
      <c r="EMD11" s="102"/>
      <c r="EME11" s="102"/>
      <c r="EMF11" s="102"/>
      <c r="EMG11" s="102"/>
      <c r="EMH11" s="102"/>
      <c r="EMI11" s="102"/>
      <c r="EMJ11" s="102"/>
      <c r="EMK11" s="102"/>
      <c r="EML11" s="102"/>
      <c r="EMM11" s="102"/>
      <c r="EMN11" s="102"/>
      <c r="EMO11" s="102"/>
      <c r="EMP11" s="102"/>
      <c r="EMQ11" s="102"/>
      <c r="EMR11" s="102"/>
      <c r="EMS11" s="102"/>
      <c r="EMT11" s="102"/>
      <c r="EMU11" s="102"/>
      <c r="EMV11" s="102"/>
      <c r="EMW11" s="102"/>
      <c r="EMX11" s="102"/>
      <c r="EMY11" s="102"/>
      <c r="EMZ11" s="102"/>
      <c r="ENA11" s="102"/>
      <c r="ENB11" s="102"/>
      <c r="ENC11" s="102"/>
      <c r="END11" s="102"/>
      <c r="ENE11" s="102"/>
      <c r="ENF11" s="102"/>
      <c r="ENG11" s="102"/>
      <c r="ENH11" s="102"/>
      <c r="ENI11" s="102"/>
      <c r="ENJ11" s="102"/>
      <c r="ENK11" s="102"/>
      <c r="ENL11" s="102"/>
      <c r="ENM11" s="102"/>
      <c r="ENN11" s="102"/>
      <c r="ENO11" s="102"/>
      <c r="ENP11" s="102"/>
      <c r="ENQ11" s="102"/>
      <c r="ENR11" s="102"/>
      <c r="ENS11" s="102"/>
      <c r="ENT11" s="102"/>
      <c r="ENU11" s="102"/>
      <c r="ENV11" s="102"/>
      <c r="ENW11" s="102"/>
      <c r="ENX11" s="102"/>
      <c r="ENY11" s="102"/>
      <c r="ENZ11" s="102"/>
      <c r="EOA11" s="102"/>
      <c r="EOB11" s="102"/>
      <c r="EOC11" s="102"/>
      <c r="EOD11" s="102"/>
      <c r="EOE11" s="102"/>
      <c r="EOF11" s="102"/>
      <c r="EOG11" s="102"/>
      <c r="EOH11" s="102"/>
      <c r="EOI11" s="102"/>
      <c r="EOJ11" s="102"/>
      <c r="EOK11" s="102"/>
      <c r="EOL11" s="102"/>
      <c r="EOM11" s="102"/>
      <c r="EON11" s="102"/>
      <c r="EOO11" s="102"/>
      <c r="EOP11" s="102"/>
      <c r="EOQ11" s="102"/>
      <c r="EOR11" s="102"/>
      <c r="EOS11" s="102"/>
      <c r="EOT11" s="102"/>
      <c r="EOU11" s="102"/>
      <c r="EOV11" s="102"/>
      <c r="EOW11" s="102"/>
      <c r="EOX11" s="102"/>
      <c r="EOY11" s="102"/>
      <c r="EOZ11" s="102"/>
      <c r="EPA11" s="102"/>
      <c r="EPB11" s="102"/>
      <c r="EPC11" s="102"/>
      <c r="EPD11" s="102"/>
      <c r="EPE11" s="102"/>
      <c r="EPF11" s="102"/>
      <c r="EPG11" s="102"/>
      <c r="EPH11" s="102"/>
      <c r="EPI11" s="102"/>
      <c r="EPJ11" s="102"/>
      <c r="EPK11" s="102"/>
      <c r="EPL11" s="102"/>
      <c r="EPM11" s="102"/>
      <c r="EPN11" s="102"/>
      <c r="EPO11" s="102"/>
      <c r="EPP11" s="102"/>
      <c r="EPQ11" s="102"/>
      <c r="EPR11" s="102"/>
      <c r="EPS11" s="102"/>
      <c r="EPT11" s="102"/>
      <c r="EPU11" s="102"/>
      <c r="EPV11" s="102"/>
      <c r="EPW11" s="102"/>
      <c r="EPX11" s="102"/>
      <c r="EPY11" s="102"/>
      <c r="EPZ11" s="102"/>
      <c r="EQA11" s="102"/>
      <c r="EQB11" s="102"/>
      <c r="EQC11" s="102"/>
      <c r="EQD11" s="102"/>
      <c r="EQE11" s="102"/>
      <c r="EQF11" s="102"/>
      <c r="EQG11" s="102"/>
      <c r="EQH11" s="102"/>
      <c r="EQI11" s="102"/>
      <c r="EQJ11" s="102"/>
      <c r="EQK11" s="102"/>
      <c r="EQL11" s="102"/>
      <c r="EQM11" s="102"/>
      <c r="EQN11" s="102"/>
      <c r="EQO11" s="102"/>
      <c r="EQP11" s="102"/>
      <c r="EQQ11" s="102"/>
      <c r="EQR11" s="102"/>
      <c r="EQS11" s="102"/>
      <c r="EQT11" s="102"/>
      <c r="EQU11" s="102"/>
      <c r="EQV11" s="102"/>
      <c r="EQW11" s="102"/>
      <c r="EQX11" s="102"/>
      <c r="EQY11" s="102"/>
      <c r="EQZ11" s="102"/>
      <c r="ERA11" s="102"/>
      <c r="ERB11" s="102"/>
      <c r="ERC11" s="102"/>
      <c r="ERD11" s="102"/>
      <c r="ERE11" s="102"/>
      <c r="ERF11" s="102"/>
      <c r="ERG11" s="102"/>
      <c r="ERH11" s="102"/>
      <c r="ERI11" s="102"/>
      <c r="ERJ11" s="102"/>
      <c r="ERK11" s="102"/>
      <c r="ERL11" s="102"/>
      <c r="ERM11" s="102"/>
      <c r="ERN11" s="102"/>
      <c r="ERO11" s="102"/>
      <c r="ERP11" s="102"/>
      <c r="ERQ11" s="102"/>
      <c r="ERR11" s="102"/>
      <c r="ERS11" s="102"/>
      <c r="ERT11" s="102"/>
      <c r="ERU11" s="102"/>
      <c r="ERV11" s="102"/>
      <c r="ERW11" s="102"/>
      <c r="ERX11" s="102"/>
      <c r="ERY11" s="102"/>
      <c r="ERZ11" s="102"/>
      <c r="ESA11" s="102"/>
      <c r="ESB11" s="102"/>
      <c r="ESC11" s="102"/>
      <c r="ESD11" s="102"/>
      <c r="ESE11" s="102"/>
      <c r="ESF11" s="102"/>
      <c r="ESG11" s="102"/>
      <c r="ESH11" s="102"/>
      <c r="ESI11" s="102"/>
      <c r="ESJ11" s="102"/>
      <c r="ESK11" s="102"/>
      <c r="ESL11" s="102"/>
      <c r="ESM11" s="102"/>
      <c r="ESN11" s="102"/>
      <c r="ESO11" s="102"/>
      <c r="ESP11" s="102"/>
      <c r="ESQ11" s="102"/>
      <c r="ESR11" s="102"/>
      <c r="ESS11" s="102"/>
      <c r="EST11" s="102"/>
      <c r="ESU11" s="102"/>
      <c r="ESV11" s="102"/>
      <c r="ESW11" s="102"/>
      <c r="ESX11" s="102"/>
      <c r="ESY11" s="102"/>
      <c r="ESZ11" s="102"/>
      <c r="ETA11" s="102"/>
      <c r="ETB11" s="102"/>
      <c r="ETC11" s="102"/>
      <c r="ETD11" s="102"/>
      <c r="ETE11" s="102"/>
      <c r="ETF11" s="102"/>
      <c r="ETG11" s="102"/>
      <c r="ETH11" s="102"/>
      <c r="ETI11" s="102"/>
      <c r="ETJ11" s="102"/>
      <c r="ETK11" s="102"/>
      <c r="ETL11" s="102"/>
      <c r="ETM11" s="102"/>
      <c r="ETN11" s="102"/>
      <c r="ETO11" s="102"/>
      <c r="ETP11" s="102"/>
      <c r="ETQ11" s="102"/>
      <c r="ETR11" s="102"/>
      <c r="ETS11" s="102"/>
      <c r="ETT11" s="102"/>
      <c r="ETU11" s="102"/>
      <c r="ETV11" s="102"/>
      <c r="ETW11" s="102"/>
      <c r="ETX11" s="102"/>
      <c r="ETY11" s="102"/>
      <c r="ETZ11" s="102"/>
      <c r="EUA11" s="102"/>
      <c r="EUB11" s="102"/>
      <c r="EUC11" s="102"/>
      <c r="EUD11" s="102"/>
      <c r="EUE11" s="102"/>
      <c r="EUF11" s="102"/>
      <c r="EUG11" s="102"/>
      <c r="EUH11" s="102"/>
      <c r="EUI11" s="102"/>
      <c r="EUJ11" s="102"/>
      <c r="EUK11" s="102"/>
      <c r="EUL11" s="102"/>
      <c r="EUM11" s="102"/>
      <c r="EUN11" s="102"/>
      <c r="EUO11" s="102"/>
      <c r="EUP11" s="102"/>
      <c r="EUQ11" s="102"/>
      <c r="EUR11" s="102"/>
      <c r="EUS11" s="102"/>
      <c r="EUT11" s="102"/>
      <c r="EUU11" s="102"/>
      <c r="EUV11" s="102"/>
      <c r="EUW11" s="102"/>
      <c r="EUX11" s="102"/>
      <c r="EUY11" s="102"/>
      <c r="EUZ11" s="102"/>
      <c r="EVA11" s="102"/>
      <c r="EVB11" s="102"/>
      <c r="EVC11" s="102"/>
      <c r="EVD11" s="102"/>
      <c r="EVE11" s="102"/>
      <c r="EVF11" s="102"/>
      <c r="EVG11" s="102"/>
      <c r="EVH11" s="102"/>
      <c r="EVI11" s="102"/>
      <c r="EVJ11" s="102"/>
      <c r="EVK11" s="102"/>
      <c r="EVL11" s="102"/>
      <c r="EVM11" s="102"/>
      <c r="EVN11" s="102"/>
      <c r="EVO11" s="102"/>
      <c r="EVP11" s="102"/>
      <c r="EVQ11" s="102"/>
      <c r="EVR11" s="102"/>
      <c r="EVS11" s="102"/>
      <c r="EVT11" s="102"/>
      <c r="EVU11" s="102"/>
      <c r="EVV11" s="102"/>
      <c r="EVW11" s="102"/>
      <c r="EVX11" s="102"/>
      <c r="EVY11" s="102"/>
      <c r="EVZ11" s="102"/>
      <c r="EWA11" s="102"/>
      <c r="EWB11" s="102"/>
      <c r="EWC11" s="102"/>
      <c r="EWD11" s="102"/>
      <c r="EWE11" s="102"/>
      <c r="EWF11" s="102"/>
      <c r="EWG11" s="102"/>
      <c r="EWH11" s="102"/>
      <c r="EWI11" s="102"/>
      <c r="EWJ11" s="102"/>
      <c r="EWK11" s="102"/>
      <c r="EWL11" s="102"/>
      <c r="EWM11" s="102"/>
      <c r="EWN11" s="102"/>
      <c r="EWO11" s="102"/>
      <c r="EWP11" s="102"/>
      <c r="EWQ11" s="102"/>
      <c r="EWR11" s="102"/>
      <c r="EWS11" s="102"/>
      <c r="EWT11" s="102"/>
      <c r="EWU11" s="102"/>
      <c r="EWV11" s="102"/>
      <c r="EWW11" s="102"/>
      <c r="EWX11" s="102"/>
      <c r="EWY11" s="102"/>
      <c r="EWZ11" s="102"/>
      <c r="EXA11" s="102"/>
      <c r="EXB11" s="102"/>
      <c r="EXC11" s="102"/>
      <c r="EXD11" s="102"/>
      <c r="EXE11" s="102"/>
      <c r="EXF11" s="102"/>
      <c r="EXG11" s="102"/>
      <c r="EXH11" s="102"/>
      <c r="EXI11" s="102"/>
      <c r="EXJ11" s="102"/>
      <c r="EXK11" s="102"/>
      <c r="EXL11" s="102"/>
      <c r="EXM11" s="102"/>
      <c r="EXN11" s="102"/>
      <c r="EXO11" s="102"/>
      <c r="EXP11" s="102"/>
      <c r="EXQ11" s="102"/>
      <c r="EXR11" s="102"/>
      <c r="EXS11" s="102"/>
      <c r="EXT11" s="102"/>
      <c r="EXU11" s="102"/>
      <c r="EXV11" s="102"/>
      <c r="EXW11" s="102"/>
      <c r="EXX11" s="102"/>
      <c r="EXY11" s="102"/>
      <c r="EXZ11" s="102"/>
      <c r="EYA11" s="102"/>
      <c r="EYB11" s="102"/>
      <c r="EYC11" s="102"/>
      <c r="EYD11" s="102"/>
      <c r="EYE11" s="102"/>
      <c r="EYF11" s="102"/>
      <c r="EYG11" s="102"/>
      <c r="EYH11" s="102"/>
      <c r="EYI11" s="102"/>
      <c r="EYJ11" s="102"/>
      <c r="EYK11" s="102"/>
      <c r="EYL11" s="102"/>
      <c r="EYM11" s="102"/>
      <c r="EYN11" s="102"/>
      <c r="EYO11" s="102"/>
      <c r="EYP11" s="102"/>
      <c r="EYQ11" s="102"/>
      <c r="EYR11" s="102"/>
      <c r="EYS11" s="102"/>
      <c r="EYT11" s="102"/>
      <c r="EYU11" s="102"/>
      <c r="EYV11" s="102"/>
      <c r="EYW11" s="102"/>
      <c r="EYX11" s="102"/>
      <c r="EYY11" s="102"/>
      <c r="EYZ11" s="102"/>
      <c r="EZA11" s="102"/>
      <c r="EZB11" s="102"/>
      <c r="EZC11" s="102"/>
      <c r="EZD11" s="102"/>
      <c r="EZE11" s="102"/>
      <c r="EZF11" s="102"/>
      <c r="EZG11" s="102"/>
      <c r="EZH11" s="102"/>
      <c r="EZI11" s="102"/>
      <c r="EZJ11" s="102"/>
      <c r="EZK11" s="102"/>
      <c r="EZL11" s="102"/>
      <c r="EZM11" s="102"/>
      <c r="EZN11" s="102"/>
      <c r="EZO11" s="102"/>
      <c r="EZP11" s="102"/>
      <c r="EZQ11" s="102"/>
      <c r="EZR11" s="102"/>
      <c r="EZS11" s="102"/>
      <c r="EZT11" s="102"/>
      <c r="EZU11" s="102"/>
      <c r="EZV11" s="102"/>
      <c r="EZW11" s="102"/>
      <c r="EZX11" s="102"/>
      <c r="EZY11" s="102"/>
      <c r="EZZ11" s="102"/>
      <c r="FAA11" s="102"/>
      <c r="FAB11" s="102"/>
      <c r="FAC11" s="102"/>
      <c r="FAD11" s="102"/>
      <c r="FAE11" s="102"/>
      <c r="FAF11" s="102"/>
      <c r="FAG11" s="102"/>
      <c r="FAH11" s="102"/>
      <c r="FAI11" s="102"/>
      <c r="FAJ11" s="102"/>
      <c r="FAK11" s="102"/>
      <c r="FAL11" s="102"/>
      <c r="FAM11" s="102"/>
      <c r="FAN11" s="102"/>
      <c r="FAO11" s="102"/>
      <c r="FAP11" s="102"/>
      <c r="FAQ11" s="102"/>
      <c r="FAR11" s="102"/>
      <c r="FAS11" s="102"/>
      <c r="FAT11" s="102"/>
      <c r="FAU11" s="102"/>
      <c r="FAV11" s="102"/>
      <c r="FAW11" s="102"/>
      <c r="FAX11" s="102"/>
      <c r="FAY11" s="102"/>
      <c r="FAZ11" s="102"/>
      <c r="FBA11" s="102"/>
      <c r="FBB11" s="102"/>
      <c r="FBC11" s="102"/>
      <c r="FBD11" s="102"/>
      <c r="FBE11" s="102"/>
      <c r="FBF11" s="102"/>
      <c r="FBG11" s="102"/>
      <c r="FBH11" s="102"/>
      <c r="FBI11" s="102"/>
      <c r="FBJ11" s="102"/>
      <c r="FBK11" s="102"/>
      <c r="FBL11" s="102"/>
      <c r="FBM11" s="102"/>
      <c r="FBN11" s="102"/>
      <c r="FBO11" s="102"/>
      <c r="FBP11" s="102"/>
      <c r="FBQ11" s="102"/>
      <c r="FBR11" s="102"/>
      <c r="FBS11" s="102"/>
      <c r="FBT11" s="102"/>
      <c r="FBU11" s="102"/>
      <c r="FBV11" s="102"/>
      <c r="FBW11" s="102"/>
      <c r="FBX11" s="102"/>
      <c r="FBY11" s="102"/>
      <c r="FBZ11" s="102"/>
      <c r="FCA11" s="102"/>
      <c r="FCB11" s="102"/>
      <c r="FCC11" s="102"/>
      <c r="FCD11" s="102"/>
      <c r="FCE11" s="102"/>
      <c r="FCF11" s="102"/>
      <c r="FCG11" s="102"/>
      <c r="FCH11" s="102"/>
      <c r="FCI11" s="102"/>
      <c r="FCJ11" s="102"/>
      <c r="FCK11" s="102"/>
      <c r="FCL11" s="102"/>
      <c r="FCM11" s="102"/>
      <c r="FCN11" s="102"/>
      <c r="FCO11" s="102"/>
      <c r="FCP11" s="102"/>
      <c r="FCQ11" s="102"/>
      <c r="FCR11" s="102"/>
      <c r="FCS11" s="102"/>
      <c r="FCT11" s="102"/>
      <c r="FCU11" s="102"/>
      <c r="FCV11" s="102"/>
      <c r="FCW11" s="102"/>
      <c r="FCX11" s="102"/>
      <c r="FCY11" s="102"/>
      <c r="FCZ11" s="102"/>
      <c r="FDA11" s="102"/>
      <c r="FDB11" s="102"/>
      <c r="FDC11" s="102"/>
      <c r="FDD11" s="102"/>
      <c r="FDE11" s="102"/>
      <c r="FDF11" s="102"/>
      <c r="FDG11" s="102"/>
      <c r="FDH11" s="102"/>
      <c r="FDI11" s="102"/>
      <c r="FDJ11" s="102"/>
      <c r="FDK11" s="102"/>
      <c r="FDL11" s="102"/>
      <c r="FDM11" s="102"/>
      <c r="FDN11" s="102"/>
      <c r="FDO11" s="102"/>
      <c r="FDP11" s="102"/>
      <c r="FDQ11" s="102"/>
      <c r="FDR11" s="102"/>
      <c r="FDS11" s="102"/>
      <c r="FDT11" s="102"/>
      <c r="FDU11" s="102"/>
      <c r="FDV11" s="102"/>
      <c r="FDW11" s="102"/>
      <c r="FDX11" s="102"/>
      <c r="FDY11" s="102"/>
      <c r="FDZ11" s="102"/>
      <c r="FEA11" s="102"/>
      <c r="FEB11" s="102"/>
      <c r="FEC11" s="102"/>
      <c r="FED11" s="102"/>
      <c r="FEE11" s="102"/>
      <c r="FEF11" s="102"/>
      <c r="FEG11" s="102"/>
      <c r="FEH11" s="102"/>
      <c r="FEI11" s="102"/>
      <c r="FEJ11" s="102"/>
      <c r="FEK11" s="102"/>
      <c r="FEL11" s="102"/>
      <c r="FEM11" s="102"/>
      <c r="FEN11" s="102"/>
      <c r="FEO11" s="102"/>
      <c r="FEP11" s="102"/>
      <c r="FEQ11" s="102"/>
      <c r="FER11" s="102"/>
      <c r="FES11" s="102"/>
      <c r="FET11" s="102"/>
      <c r="FEU11" s="102"/>
      <c r="FEV11" s="102"/>
      <c r="FEW11" s="102"/>
      <c r="FEX11" s="102"/>
      <c r="FEY11" s="102"/>
      <c r="FEZ11" s="102"/>
      <c r="FFA11" s="102"/>
      <c r="FFB11" s="102"/>
      <c r="FFC11" s="102"/>
      <c r="FFD11" s="102"/>
      <c r="FFE11" s="102"/>
      <c r="FFF11" s="102"/>
      <c r="FFG11" s="102"/>
      <c r="FFH11" s="102"/>
      <c r="FFI11" s="102"/>
      <c r="FFJ11" s="102"/>
      <c r="FFK11" s="102"/>
      <c r="FFL11" s="102"/>
      <c r="FFM11" s="102"/>
      <c r="FFN11" s="102"/>
      <c r="FFO11" s="102"/>
      <c r="FFP11" s="102"/>
      <c r="FFQ11" s="102"/>
      <c r="FFR11" s="102"/>
      <c r="FFS11" s="102"/>
      <c r="FFT11" s="102"/>
      <c r="FFU11" s="102"/>
      <c r="FFV11" s="102"/>
      <c r="FFW11" s="102"/>
      <c r="FFX11" s="102"/>
      <c r="FFY11" s="102"/>
      <c r="FFZ11" s="102"/>
      <c r="FGA11" s="102"/>
      <c r="FGB11" s="102"/>
      <c r="FGC11" s="102"/>
      <c r="FGD11" s="102"/>
      <c r="FGE11" s="102"/>
      <c r="FGF11" s="102"/>
      <c r="FGG11" s="102"/>
      <c r="FGH11" s="102"/>
      <c r="FGI11" s="102"/>
      <c r="FGJ11" s="102"/>
      <c r="FGK11" s="102"/>
      <c r="FGL11" s="102"/>
      <c r="FGM11" s="102"/>
      <c r="FGN11" s="102"/>
      <c r="FGO11" s="102"/>
      <c r="FGP11" s="102"/>
      <c r="FGQ11" s="102"/>
      <c r="FGR11" s="102"/>
      <c r="FGS11" s="102"/>
      <c r="FGT11" s="102"/>
      <c r="FGU11" s="102"/>
      <c r="FGV11" s="102"/>
      <c r="FGW11" s="102"/>
      <c r="FGX11" s="102"/>
      <c r="FGY11" s="102"/>
      <c r="FGZ11" s="102"/>
      <c r="FHA11" s="102"/>
      <c r="FHB11" s="102"/>
      <c r="FHC11" s="102"/>
      <c r="FHD11" s="102"/>
      <c r="FHE11" s="102"/>
      <c r="FHF11" s="102"/>
      <c r="FHG11" s="102"/>
      <c r="FHH11" s="102"/>
      <c r="FHI11" s="102"/>
      <c r="FHJ11" s="102"/>
      <c r="FHK11" s="102"/>
      <c r="FHL11" s="102"/>
      <c r="FHM11" s="102"/>
      <c r="FHN11" s="102"/>
      <c r="FHO11" s="102"/>
      <c r="FHP11" s="102"/>
      <c r="FHQ11" s="102"/>
      <c r="FHR11" s="102"/>
      <c r="FHS11" s="102"/>
      <c r="FHT11" s="102"/>
      <c r="FHU11" s="102"/>
      <c r="FHV11" s="102"/>
      <c r="FHW11" s="102"/>
      <c r="FHX11" s="102"/>
      <c r="FHY11" s="102"/>
      <c r="FHZ11" s="102"/>
      <c r="FIA11" s="102"/>
      <c r="FIB11" s="102"/>
      <c r="FIC11" s="102"/>
      <c r="FID11" s="102"/>
      <c r="FIE11" s="102"/>
      <c r="FIF11" s="102"/>
      <c r="FIG11" s="102"/>
      <c r="FIH11" s="102"/>
      <c r="FII11" s="102"/>
      <c r="FIJ11" s="102"/>
      <c r="FIK11" s="102"/>
      <c r="FIL11" s="102"/>
      <c r="FIM11" s="102"/>
      <c r="FIN11" s="102"/>
      <c r="FIO11" s="102"/>
      <c r="FIP11" s="102"/>
      <c r="FIQ11" s="102"/>
      <c r="FIR11" s="102"/>
      <c r="FIS11" s="102"/>
      <c r="FIT11" s="102"/>
      <c r="FIU11" s="102"/>
      <c r="FIV11" s="102"/>
      <c r="FIW11" s="102"/>
      <c r="FIX11" s="102"/>
      <c r="FIY11" s="102"/>
      <c r="FIZ11" s="102"/>
      <c r="FJA11" s="102"/>
      <c r="FJB11" s="102"/>
      <c r="FJC11" s="102"/>
      <c r="FJD11" s="102"/>
      <c r="FJE11" s="102"/>
      <c r="FJF11" s="102"/>
      <c r="FJG11" s="102"/>
      <c r="FJH11" s="102"/>
      <c r="FJI11" s="102"/>
      <c r="FJJ11" s="102"/>
      <c r="FJK11" s="102"/>
      <c r="FJL11" s="102"/>
      <c r="FJM11" s="102"/>
      <c r="FJN11" s="102"/>
      <c r="FJO11" s="102"/>
      <c r="FJP11" s="102"/>
      <c r="FJQ11" s="102"/>
      <c r="FJR11" s="102"/>
      <c r="FJS11" s="102"/>
      <c r="FJT11" s="102"/>
      <c r="FJU11" s="102"/>
      <c r="FJV11" s="102"/>
      <c r="FJW11" s="102"/>
      <c r="FJX11" s="102"/>
      <c r="FJY11" s="102"/>
      <c r="FJZ11" s="102"/>
      <c r="FKA11" s="102"/>
      <c r="FKB11" s="102"/>
      <c r="FKC11" s="102"/>
      <c r="FKD11" s="102"/>
      <c r="FKE11" s="102"/>
      <c r="FKF11" s="102"/>
      <c r="FKG11" s="102"/>
      <c r="FKH11" s="102"/>
      <c r="FKI11" s="102"/>
      <c r="FKJ11" s="102"/>
      <c r="FKK11" s="102"/>
      <c r="FKL11" s="102"/>
      <c r="FKM11" s="102"/>
      <c r="FKN11" s="102"/>
      <c r="FKO11" s="102"/>
      <c r="FKP11" s="102"/>
      <c r="FKQ11" s="102"/>
      <c r="FKR11" s="102"/>
      <c r="FKS11" s="102"/>
      <c r="FKT11" s="102"/>
      <c r="FKU11" s="102"/>
      <c r="FKV11" s="102"/>
      <c r="FKW11" s="102"/>
      <c r="FKX11" s="102"/>
      <c r="FKY11" s="102"/>
      <c r="FKZ11" s="102"/>
      <c r="FLA11" s="102"/>
      <c r="FLB11" s="102"/>
      <c r="FLC11" s="102"/>
      <c r="FLD11" s="102"/>
      <c r="FLE11" s="102"/>
      <c r="FLF11" s="102"/>
      <c r="FLG11" s="102"/>
      <c r="FLH11" s="102"/>
      <c r="FLI11" s="102"/>
      <c r="FLJ11" s="102"/>
      <c r="FLK11" s="102"/>
      <c r="FLL11" s="102"/>
      <c r="FLM11" s="102"/>
      <c r="FLN11" s="102"/>
      <c r="FLO11" s="102"/>
      <c r="FLP11" s="102"/>
      <c r="FLQ11" s="102"/>
      <c r="FLR11" s="102"/>
      <c r="FLS11" s="102"/>
      <c r="FLT11" s="102"/>
      <c r="FLU11" s="102"/>
      <c r="FLV11" s="102"/>
      <c r="FLW11" s="102"/>
      <c r="FLX11" s="102"/>
      <c r="FLY11" s="102"/>
      <c r="FLZ11" s="102"/>
      <c r="FMA11" s="102"/>
      <c r="FMB11" s="102"/>
      <c r="FMC11" s="102"/>
      <c r="FMD11" s="102"/>
      <c r="FME11" s="102"/>
      <c r="FMF11" s="102"/>
      <c r="FMG11" s="102"/>
      <c r="FMH11" s="102"/>
      <c r="FMI11" s="102"/>
      <c r="FMJ11" s="102"/>
      <c r="FMK11" s="102"/>
      <c r="FML11" s="102"/>
      <c r="FMM11" s="102"/>
      <c r="FMN11" s="102"/>
      <c r="FMO11" s="102"/>
      <c r="FMP11" s="102"/>
      <c r="FMQ11" s="102"/>
      <c r="FMR11" s="102"/>
      <c r="FMS11" s="102"/>
      <c r="FMT11" s="102"/>
      <c r="FMU11" s="102"/>
      <c r="FMV11" s="102"/>
      <c r="FMW11" s="102"/>
      <c r="FMX11" s="102"/>
      <c r="FMY11" s="102"/>
      <c r="FMZ11" s="102"/>
      <c r="FNA11" s="102"/>
      <c r="FNB11" s="102"/>
      <c r="FNC11" s="102"/>
      <c r="FND11" s="102"/>
      <c r="FNE11" s="102"/>
      <c r="FNF11" s="102"/>
      <c r="FNG11" s="102"/>
      <c r="FNH11" s="102"/>
      <c r="FNI11" s="102"/>
      <c r="FNJ11" s="102"/>
      <c r="FNK11" s="102"/>
      <c r="FNL11" s="102"/>
      <c r="FNM11" s="102"/>
      <c r="FNN11" s="102"/>
      <c r="FNO11" s="102"/>
      <c r="FNP11" s="102"/>
      <c r="FNQ11" s="102"/>
      <c r="FNR11" s="102"/>
      <c r="FNS11" s="102"/>
      <c r="FNT11" s="102"/>
      <c r="FNU11" s="102"/>
      <c r="FNV11" s="102"/>
      <c r="FNW11" s="102"/>
      <c r="FNX11" s="102"/>
      <c r="FNY11" s="102"/>
      <c r="FNZ11" s="102"/>
      <c r="FOA11" s="102"/>
      <c r="FOB11" s="102"/>
      <c r="FOC11" s="102"/>
      <c r="FOD11" s="102"/>
      <c r="FOE11" s="102"/>
      <c r="FOF11" s="102"/>
      <c r="FOG11" s="102"/>
      <c r="FOH11" s="102"/>
      <c r="FOI11" s="102"/>
      <c r="FOJ11" s="102"/>
      <c r="FOK11" s="102"/>
      <c r="FOL11" s="102"/>
      <c r="FOM11" s="102"/>
      <c r="FON11" s="102"/>
      <c r="FOO11" s="102"/>
      <c r="FOP11" s="102"/>
      <c r="FOQ11" s="102"/>
      <c r="FOR11" s="102"/>
      <c r="FOS11" s="102"/>
      <c r="FOT11" s="102"/>
      <c r="FOU11" s="102"/>
      <c r="FOV11" s="102"/>
      <c r="FOW11" s="102"/>
      <c r="FOX11" s="102"/>
      <c r="FOY11" s="102"/>
      <c r="FOZ11" s="102"/>
      <c r="FPA11" s="102"/>
      <c r="FPB11" s="102"/>
      <c r="FPC11" s="102"/>
      <c r="FPD11" s="102"/>
      <c r="FPE11" s="102"/>
      <c r="FPF11" s="102"/>
      <c r="FPG11" s="102"/>
      <c r="FPH11" s="102"/>
      <c r="FPI11" s="102"/>
      <c r="FPJ11" s="102"/>
      <c r="FPK11" s="102"/>
      <c r="FPL11" s="102"/>
      <c r="FPM11" s="102"/>
      <c r="FPN11" s="102"/>
      <c r="FPO11" s="102"/>
      <c r="FPP11" s="102"/>
      <c r="FPQ11" s="102"/>
      <c r="FPR11" s="102"/>
      <c r="FPS11" s="102"/>
      <c r="FPT11" s="102"/>
      <c r="FPU11" s="102"/>
      <c r="FPV11" s="102"/>
      <c r="FPW11" s="102"/>
      <c r="FPX11" s="102"/>
      <c r="FPY11" s="102"/>
      <c r="FPZ11" s="102"/>
      <c r="FQA11" s="102"/>
      <c r="FQB11" s="102"/>
      <c r="FQC11" s="102"/>
      <c r="FQD11" s="102"/>
      <c r="FQE11" s="102"/>
      <c r="FQF11" s="102"/>
      <c r="FQG11" s="102"/>
      <c r="FQH11" s="102"/>
      <c r="FQI11" s="102"/>
      <c r="FQJ11" s="102"/>
      <c r="FQK11" s="102"/>
      <c r="FQL11" s="102"/>
      <c r="FQM11" s="102"/>
      <c r="FQN11" s="102"/>
      <c r="FQO11" s="102"/>
      <c r="FQP11" s="102"/>
      <c r="FQQ11" s="102"/>
      <c r="FQR11" s="102"/>
      <c r="FQS11" s="102"/>
      <c r="FQT11" s="102"/>
      <c r="FQU11" s="102"/>
      <c r="FQV11" s="102"/>
      <c r="FQW11" s="102"/>
      <c r="FQX11" s="102"/>
      <c r="FQY11" s="102"/>
      <c r="FQZ11" s="102"/>
      <c r="FRA11" s="102"/>
      <c r="FRB11" s="102"/>
      <c r="FRC11" s="102"/>
      <c r="FRD11" s="102"/>
      <c r="FRE11" s="102"/>
      <c r="FRF11" s="102"/>
      <c r="FRG11" s="102"/>
      <c r="FRH11" s="102"/>
      <c r="FRI11" s="102"/>
      <c r="FRJ11" s="102"/>
      <c r="FRK11" s="102"/>
      <c r="FRL11" s="102"/>
      <c r="FRM11" s="102"/>
      <c r="FRN11" s="102"/>
      <c r="FRO11" s="102"/>
      <c r="FRP11" s="102"/>
      <c r="FRQ11" s="102"/>
      <c r="FRR11" s="102"/>
      <c r="FRS11" s="102"/>
      <c r="FRT11" s="102"/>
      <c r="FRU11" s="102"/>
      <c r="FRV11" s="102"/>
      <c r="FRW11" s="102"/>
      <c r="FRX11" s="102"/>
      <c r="FRY11" s="102"/>
      <c r="FRZ11" s="102"/>
      <c r="FSA11" s="102"/>
      <c r="FSB11" s="102"/>
      <c r="FSC11" s="102"/>
      <c r="FSD11" s="102"/>
      <c r="FSE11" s="102"/>
      <c r="FSF11" s="102"/>
      <c r="FSG11" s="102"/>
      <c r="FSH11" s="102"/>
      <c r="FSI11" s="102"/>
      <c r="FSJ11" s="102"/>
      <c r="FSK11" s="102"/>
      <c r="FSL11" s="102"/>
      <c r="FSM11" s="102"/>
      <c r="FSN11" s="102"/>
      <c r="FSO11" s="102"/>
      <c r="FSP11" s="102"/>
      <c r="FSQ11" s="102"/>
      <c r="FSR11" s="102"/>
      <c r="FSS11" s="102"/>
      <c r="FST11" s="102"/>
      <c r="FSU11" s="102"/>
      <c r="FSV11" s="102"/>
      <c r="FSW11" s="102"/>
      <c r="FSX11" s="102"/>
      <c r="FSY11" s="102"/>
      <c r="FSZ11" s="102"/>
      <c r="FTA11" s="102"/>
      <c r="FTB11" s="102"/>
      <c r="FTC11" s="102"/>
      <c r="FTD11" s="102"/>
      <c r="FTE11" s="102"/>
      <c r="FTF11" s="102"/>
      <c r="FTG11" s="102"/>
      <c r="FTH11" s="102"/>
      <c r="FTI11" s="102"/>
      <c r="FTJ11" s="102"/>
      <c r="FTK11" s="102"/>
      <c r="FTL11" s="102"/>
      <c r="FTM11" s="102"/>
      <c r="FTN11" s="102"/>
      <c r="FTO11" s="102"/>
      <c r="FTP11" s="102"/>
      <c r="FTQ11" s="102"/>
      <c r="FTR11" s="102"/>
      <c r="FTS11" s="102"/>
      <c r="FTT11" s="102"/>
      <c r="FTU11" s="102"/>
      <c r="FTV11" s="102"/>
      <c r="FTW11" s="102"/>
      <c r="FTX11" s="102"/>
      <c r="FTY11" s="102"/>
      <c r="FTZ11" s="102"/>
      <c r="FUA11" s="102"/>
      <c r="FUB11" s="102"/>
      <c r="FUC11" s="102"/>
      <c r="FUD11" s="102"/>
      <c r="FUE11" s="102"/>
      <c r="FUF11" s="102"/>
      <c r="FUG11" s="102"/>
      <c r="FUH11" s="102"/>
      <c r="FUI11" s="102"/>
      <c r="FUJ11" s="102"/>
      <c r="FUK11" s="102"/>
      <c r="FUL11" s="102"/>
      <c r="FUM11" s="102"/>
      <c r="FUN11" s="102"/>
      <c r="FUO11" s="102"/>
      <c r="FUP11" s="102"/>
      <c r="FUQ11" s="102"/>
      <c r="FUR11" s="102"/>
      <c r="FUS11" s="102"/>
      <c r="FUT11" s="102"/>
      <c r="FUU11" s="102"/>
      <c r="FUV11" s="102"/>
      <c r="FUW11" s="102"/>
      <c r="FUX11" s="102"/>
      <c r="FUY11" s="102"/>
      <c r="FUZ11" s="102"/>
      <c r="FVA11" s="102"/>
      <c r="FVB11" s="102"/>
      <c r="FVC11" s="102"/>
      <c r="FVD11" s="102"/>
      <c r="FVE11" s="102"/>
      <c r="FVF11" s="102"/>
      <c r="FVG11" s="102"/>
      <c r="FVH11" s="102"/>
      <c r="FVI11" s="102"/>
      <c r="FVJ11" s="102"/>
      <c r="FVK11" s="102"/>
      <c r="FVL11" s="102"/>
      <c r="FVM11" s="102"/>
      <c r="FVN11" s="102"/>
      <c r="FVO11" s="102"/>
      <c r="FVP11" s="102"/>
      <c r="FVQ11" s="102"/>
      <c r="FVR11" s="102"/>
      <c r="FVS11" s="102"/>
      <c r="FVT11" s="102"/>
      <c r="FVU11" s="102"/>
      <c r="FVV11" s="102"/>
      <c r="FVW11" s="102"/>
      <c r="FVX11" s="102"/>
      <c r="FVY11" s="102"/>
      <c r="FVZ11" s="102"/>
      <c r="FWA11" s="102"/>
      <c r="FWB11" s="102"/>
      <c r="FWC11" s="102"/>
      <c r="FWD11" s="102"/>
      <c r="FWE11" s="102"/>
      <c r="FWF11" s="102"/>
      <c r="FWG11" s="102"/>
      <c r="FWH11" s="102"/>
      <c r="FWI11" s="102"/>
      <c r="FWJ11" s="102"/>
      <c r="FWK11" s="102"/>
      <c r="FWL11" s="102"/>
      <c r="FWM11" s="102"/>
      <c r="FWN11" s="102"/>
      <c r="FWO11" s="102"/>
      <c r="FWP11" s="102"/>
      <c r="FWQ11" s="102"/>
      <c r="FWR11" s="102"/>
      <c r="FWS11" s="102"/>
      <c r="FWT11" s="102"/>
      <c r="FWU11" s="102"/>
      <c r="FWV11" s="102"/>
      <c r="FWW11" s="102"/>
      <c r="FWX11" s="102"/>
      <c r="FWY11" s="102"/>
      <c r="FWZ11" s="102"/>
      <c r="FXA11" s="102"/>
      <c r="FXB11" s="102"/>
      <c r="FXC11" s="102"/>
      <c r="FXD11" s="102"/>
      <c r="FXE11" s="102"/>
      <c r="FXF11" s="102"/>
      <c r="FXG11" s="102"/>
      <c r="FXH11" s="102"/>
      <c r="FXI11" s="102"/>
      <c r="FXJ11" s="102"/>
      <c r="FXK11" s="102"/>
      <c r="FXL11" s="102"/>
      <c r="FXM11" s="102"/>
      <c r="FXN11" s="102"/>
      <c r="FXO11" s="102"/>
      <c r="FXP11" s="102"/>
      <c r="FXQ11" s="102"/>
      <c r="FXR11" s="102"/>
      <c r="FXS11" s="102"/>
      <c r="FXT11" s="102"/>
      <c r="FXU11" s="102"/>
      <c r="FXV11" s="102"/>
      <c r="FXW11" s="102"/>
      <c r="FXX11" s="102"/>
      <c r="FXY11" s="102"/>
      <c r="FXZ11" s="102"/>
      <c r="FYA11" s="102"/>
      <c r="FYB11" s="102"/>
      <c r="FYC11" s="102"/>
      <c r="FYD11" s="102"/>
      <c r="FYE11" s="102"/>
      <c r="FYF11" s="102"/>
      <c r="FYG11" s="102"/>
      <c r="FYH11" s="102"/>
      <c r="FYI11" s="102"/>
      <c r="FYJ11" s="102"/>
      <c r="FYK11" s="102"/>
      <c r="FYL11" s="102"/>
      <c r="FYM11" s="102"/>
      <c r="FYN11" s="102"/>
      <c r="FYO11" s="102"/>
      <c r="FYP11" s="102"/>
      <c r="FYQ11" s="102"/>
      <c r="FYR11" s="102"/>
      <c r="FYS11" s="102"/>
      <c r="FYT11" s="102"/>
      <c r="FYU11" s="102"/>
      <c r="FYV11" s="102"/>
      <c r="FYW11" s="102"/>
      <c r="FYX11" s="102"/>
      <c r="FYY11" s="102"/>
      <c r="FYZ11" s="102"/>
      <c r="FZA11" s="102"/>
      <c r="FZB11" s="102"/>
      <c r="FZC11" s="102"/>
      <c r="FZD11" s="102"/>
      <c r="FZE11" s="102"/>
      <c r="FZF11" s="102"/>
      <c r="FZG11" s="102"/>
      <c r="FZH11" s="102"/>
      <c r="FZI11" s="102"/>
      <c r="FZJ11" s="102"/>
      <c r="FZK11" s="102"/>
      <c r="FZL11" s="102"/>
      <c r="FZM11" s="102"/>
      <c r="FZN11" s="102"/>
      <c r="FZO11" s="102"/>
      <c r="FZP11" s="102"/>
      <c r="FZQ11" s="102"/>
      <c r="FZR11" s="102"/>
      <c r="FZS11" s="102"/>
      <c r="FZT11" s="102"/>
      <c r="FZU11" s="102"/>
      <c r="FZV11" s="102"/>
      <c r="FZW11" s="102"/>
      <c r="FZX11" s="102"/>
      <c r="FZY11" s="102"/>
      <c r="FZZ11" s="102"/>
      <c r="GAA11" s="102"/>
      <c r="GAB11" s="102"/>
      <c r="GAC11" s="102"/>
      <c r="GAD11" s="102"/>
      <c r="GAE11" s="102"/>
      <c r="GAF11" s="102"/>
      <c r="GAG11" s="102"/>
      <c r="GAH11" s="102"/>
      <c r="GAI11" s="102"/>
      <c r="GAJ11" s="102"/>
      <c r="GAK11" s="102"/>
      <c r="GAL11" s="102"/>
      <c r="GAM11" s="102"/>
      <c r="GAN11" s="102"/>
      <c r="GAO11" s="102"/>
      <c r="GAP11" s="102"/>
      <c r="GAQ11" s="102"/>
      <c r="GAR11" s="102"/>
      <c r="GAS11" s="102"/>
      <c r="GAT11" s="102"/>
      <c r="GAU11" s="102"/>
      <c r="GAV11" s="102"/>
      <c r="GAW11" s="102"/>
      <c r="GAX11" s="102"/>
      <c r="GAY11" s="102"/>
      <c r="GAZ11" s="102"/>
      <c r="GBA11" s="102"/>
      <c r="GBB11" s="102"/>
      <c r="GBC11" s="102"/>
      <c r="GBD11" s="102"/>
      <c r="GBE11" s="102"/>
      <c r="GBF11" s="102"/>
      <c r="GBG11" s="102"/>
      <c r="GBH11" s="102"/>
      <c r="GBI11" s="102"/>
      <c r="GBJ11" s="102"/>
      <c r="GBK11" s="102"/>
      <c r="GBL11" s="102"/>
      <c r="GBM11" s="102"/>
      <c r="GBN11" s="102"/>
      <c r="GBO11" s="102"/>
      <c r="GBP11" s="102"/>
      <c r="GBQ11" s="102"/>
      <c r="GBR11" s="102"/>
      <c r="GBS11" s="102"/>
      <c r="GBT11" s="102"/>
      <c r="GBU11" s="102"/>
      <c r="GBV11" s="102"/>
      <c r="GBW11" s="102"/>
      <c r="GBX11" s="102"/>
      <c r="GBY11" s="102"/>
      <c r="GBZ11" s="102"/>
      <c r="GCA11" s="102"/>
      <c r="GCB11" s="102"/>
      <c r="GCC11" s="102"/>
      <c r="GCD11" s="102"/>
      <c r="GCE11" s="102"/>
      <c r="GCF11" s="102"/>
      <c r="GCG11" s="102"/>
      <c r="GCH11" s="102"/>
      <c r="GCI11" s="102"/>
      <c r="GCJ11" s="102"/>
      <c r="GCK11" s="102"/>
      <c r="GCL11" s="102"/>
      <c r="GCM11" s="102"/>
      <c r="GCN11" s="102"/>
      <c r="GCO11" s="102"/>
      <c r="GCP11" s="102"/>
      <c r="GCQ11" s="102"/>
      <c r="GCR11" s="102"/>
      <c r="GCS11" s="102"/>
      <c r="GCT11" s="102"/>
      <c r="GCU11" s="102"/>
      <c r="GCV11" s="102"/>
      <c r="GCW11" s="102"/>
      <c r="GCX11" s="102"/>
      <c r="GCY11" s="102"/>
      <c r="GCZ11" s="102"/>
      <c r="GDA11" s="102"/>
      <c r="GDB11" s="102"/>
      <c r="GDC11" s="102"/>
      <c r="GDD11" s="102"/>
      <c r="GDE11" s="102"/>
      <c r="GDF11" s="102"/>
      <c r="GDG11" s="102"/>
      <c r="GDH11" s="102"/>
      <c r="GDI11" s="102"/>
      <c r="GDJ11" s="102"/>
      <c r="GDK11" s="102"/>
      <c r="GDL11" s="102"/>
      <c r="GDM11" s="102"/>
      <c r="GDN11" s="102"/>
      <c r="GDO11" s="102"/>
      <c r="GDP11" s="102"/>
      <c r="GDQ11" s="102"/>
      <c r="GDR11" s="102"/>
      <c r="GDS11" s="102"/>
      <c r="GDT11" s="102"/>
      <c r="GDU11" s="102"/>
      <c r="GDV11" s="102"/>
      <c r="GDW11" s="102"/>
      <c r="GDX11" s="102"/>
      <c r="GDY11" s="102"/>
      <c r="GDZ11" s="102"/>
      <c r="GEA11" s="102"/>
      <c r="GEB11" s="102"/>
      <c r="GEC11" s="102"/>
      <c r="GED11" s="102"/>
      <c r="GEE11" s="102"/>
      <c r="GEF11" s="102"/>
      <c r="GEG11" s="102"/>
      <c r="GEH11" s="102"/>
      <c r="GEI11" s="102"/>
      <c r="GEJ11" s="102"/>
      <c r="GEK11" s="102"/>
      <c r="GEL11" s="102"/>
      <c r="GEM11" s="102"/>
      <c r="GEN11" s="102"/>
      <c r="GEO11" s="102"/>
      <c r="GEP11" s="102"/>
      <c r="GEQ11" s="102"/>
      <c r="GER11" s="102"/>
      <c r="GES11" s="102"/>
      <c r="GET11" s="102"/>
      <c r="GEU11" s="102"/>
      <c r="GEV11" s="102"/>
      <c r="GEW11" s="102"/>
      <c r="GEX11" s="102"/>
      <c r="GEY11" s="102"/>
      <c r="GEZ11" s="102"/>
      <c r="GFA11" s="102"/>
      <c r="GFB11" s="102"/>
      <c r="GFC11" s="102"/>
      <c r="GFD11" s="102"/>
      <c r="GFE11" s="102"/>
      <c r="GFF11" s="102"/>
      <c r="GFG11" s="102"/>
      <c r="GFH11" s="102"/>
      <c r="GFI11" s="102"/>
      <c r="GFJ11" s="102"/>
      <c r="GFK11" s="102"/>
      <c r="GFL11" s="102"/>
      <c r="GFM11" s="102"/>
      <c r="GFN11" s="102"/>
      <c r="GFO11" s="102"/>
      <c r="GFP11" s="102"/>
      <c r="GFQ11" s="102"/>
      <c r="GFR11" s="102"/>
      <c r="GFS11" s="102"/>
      <c r="GFT11" s="102"/>
      <c r="GFU11" s="102"/>
      <c r="GFV11" s="102"/>
      <c r="GFW11" s="102"/>
      <c r="GFX11" s="102"/>
      <c r="GFY11" s="102"/>
      <c r="GFZ11" s="102"/>
      <c r="GGA11" s="102"/>
      <c r="GGB11" s="102"/>
      <c r="GGC11" s="102"/>
      <c r="GGD11" s="102"/>
      <c r="GGE11" s="102"/>
      <c r="GGF11" s="102"/>
      <c r="GGG11" s="102"/>
      <c r="GGH11" s="102"/>
      <c r="GGI11" s="102"/>
      <c r="GGJ11" s="102"/>
      <c r="GGK11" s="102"/>
      <c r="GGL11" s="102"/>
      <c r="GGM11" s="102"/>
      <c r="GGN11" s="102"/>
      <c r="GGO11" s="102"/>
      <c r="GGP11" s="102"/>
      <c r="GGQ11" s="102"/>
      <c r="GGR11" s="102"/>
      <c r="GGS11" s="102"/>
      <c r="GGT11" s="102"/>
      <c r="GGU11" s="102"/>
      <c r="GGV11" s="102"/>
      <c r="GGW11" s="102"/>
      <c r="GGX11" s="102"/>
      <c r="GGY11" s="102"/>
      <c r="GGZ11" s="102"/>
      <c r="GHA11" s="102"/>
      <c r="GHB11" s="102"/>
      <c r="GHC11" s="102"/>
      <c r="GHD11" s="102"/>
      <c r="GHE11" s="102"/>
      <c r="GHF11" s="102"/>
      <c r="GHG11" s="102"/>
      <c r="GHH11" s="102"/>
      <c r="GHI11" s="102"/>
      <c r="GHJ11" s="102"/>
      <c r="GHK11" s="102"/>
      <c r="GHL11" s="102"/>
      <c r="GHM11" s="102"/>
      <c r="GHN11" s="102"/>
      <c r="GHO11" s="102"/>
      <c r="GHP11" s="102"/>
      <c r="GHQ11" s="102"/>
      <c r="GHR11" s="102"/>
      <c r="GHS11" s="102"/>
      <c r="GHT11" s="102"/>
      <c r="GHU11" s="102"/>
      <c r="GHV11" s="102"/>
      <c r="GHW11" s="102"/>
      <c r="GHX11" s="102"/>
      <c r="GHY11" s="102"/>
      <c r="GHZ11" s="102"/>
      <c r="GIA11" s="102"/>
      <c r="GIB11" s="102"/>
      <c r="GIC11" s="102"/>
      <c r="GID11" s="102"/>
      <c r="GIE11" s="102"/>
      <c r="GIF11" s="102"/>
      <c r="GIG11" s="102"/>
      <c r="GIH11" s="102"/>
      <c r="GII11" s="102"/>
      <c r="GIJ11" s="102"/>
      <c r="GIK11" s="102"/>
      <c r="GIL11" s="102"/>
      <c r="GIM11" s="102"/>
      <c r="GIN11" s="102"/>
      <c r="GIO11" s="102"/>
      <c r="GIP11" s="102"/>
      <c r="GIQ11" s="102"/>
      <c r="GIR11" s="102"/>
      <c r="GIS11" s="102"/>
      <c r="GIT11" s="102"/>
      <c r="GIU11" s="102"/>
      <c r="GIV11" s="102"/>
      <c r="GIW11" s="102"/>
      <c r="GIX11" s="102"/>
      <c r="GIY11" s="102"/>
      <c r="GIZ11" s="102"/>
      <c r="GJA11" s="102"/>
      <c r="GJB11" s="102"/>
      <c r="GJC11" s="102"/>
      <c r="GJD11" s="102"/>
      <c r="GJE11" s="102"/>
      <c r="GJF11" s="102"/>
      <c r="GJG11" s="102"/>
      <c r="GJH11" s="102"/>
      <c r="GJI11" s="102"/>
      <c r="GJJ11" s="102"/>
      <c r="GJK11" s="102"/>
      <c r="GJL11" s="102"/>
      <c r="GJM11" s="102"/>
      <c r="GJN11" s="102"/>
      <c r="GJO11" s="102"/>
      <c r="GJP11" s="102"/>
      <c r="GJQ11" s="102"/>
      <c r="GJR11" s="102"/>
      <c r="GJS11" s="102"/>
      <c r="GJT11" s="102"/>
      <c r="GJU11" s="102"/>
      <c r="GJV11" s="102"/>
      <c r="GJW11" s="102"/>
      <c r="GJX11" s="102"/>
      <c r="GJY11" s="102"/>
      <c r="GJZ11" s="102"/>
      <c r="GKA11" s="102"/>
      <c r="GKB11" s="102"/>
      <c r="GKC11" s="102"/>
      <c r="GKD11" s="102"/>
      <c r="GKE11" s="102"/>
      <c r="GKF11" s="102"/>
      <c r="GKG11" s="102"/>
      <c r="GKH11" s="102"/>
      <c r="GKI11" s="102"/>
      <c r="GKJ11" s="102"/>
      <c r="GKK11" s="102"/>
      <c r="GKL11" s="102"/>
      <c r="GKM11" s="102"/>
      <c r="GKN11" s="102"/>
      <c r="GKO11" s="102"/>
      <c r="GKP11" s="102"/>
      <c r="GKQ11" s="102"/>
      <c r="GKR11" s="102"/>
      <c r="GKS11" s="102"/>
      <c r="GKT11" s="102"/>
      <c r="GKU11" s="102"/>
      <c r="GKV11" s="102"/>
      <c r="GKW11" s="102"/>
      <c r="GKX11" s="102"/>
      <c r="GKY11" s="102"/>
      <c r="GKZ11" s="102"/>
      <c r="GLA11" s="102"/>
      <c r="GLB11" s="102"/>
      <c r="GLC11" s="102"/>
      <c r="GLD11" s="102"/>
      <c r="GLE11" s="102"/>
      <c r="GLF11" s="102"/>
      <c r="GLG11" s="102"/>
      <c r="GLH11" s="102"/>
      <c r="GLI11" s="102"/>
      <c r="GLJ11" s="102"/>
      <c r="GLK11" s="102"/>
      <c r="GLL11" s="102"/>
      <c r="GLM11" s="102"/>
      <c r="GLN11" s="102"/>
      <c r="GLO11" s="102"/>
      <c r="GLP11" s="102"/>
      <c r="GLQ11" s="102"/>
      <c r="GLR11" s="102"/>
      <c r="GLS11" s="102"/>
      <c r="GLT11" s="102"/>
      <c r="GLU11" s="102"/>
      <c r="GLV11" s="102"/>
      <c r="GLW11" s="102"/>
      <c r="GLX11" s="102"/>
      <c r="GLY11" s="102"/>
      <c r="GLZ11" s="102"/>
      <c r="GMA11" s="102"/>
      <c r="GMB11" s="102"/>
      <c r="GMC11" s="102"/>
      <c r="GMD11" s="102"/>
      <c r="GME11" s="102"/>
      <c r="GMF11" s="102"/>
      <c r="GMG11" s="102"/>
      <c r="GMH11" s="102"/>
      <c r="GMI11" s="102"/>
      <c r="GMJ11" s="102"/>
      <c r="GMK11" s="102"/>
      <c r="GML11" s="102"/>
      <c r="GMM11" s="102"/>
      <c r="GMN11" s="102"/>
      <c r="GMO11" s="102"/>
      <c r="GMP11" s="102"/>
      <c r="GMQ11" s="102"/>
      <c r="GMR11" s="102"/>
      <c r="GMS11" s="102"/>
      <c r="GMT11" s="102"/>
      <c r="GMU11" s="102"/>
      <c r="GMV11" s="102"/>
      <c r="GMW11" s="102"/>
      <c r="GMX11" s="102"/>
      <c r="GMY11" s="102"/>
      <c r="GMZ11" s="102"/>
      <c r="GNA11" s="102"/>
      <c r="GNB11" s="102"/>
      <c r="GNC11" s="102"/>
      <c r="GND11" s="102"/>
      <c r="GNE11" s="102"/>
      <c r="GNF11" s="102"/>
      <c r="GNG11" s="102"/>
      <c r="GNH11" s="102"/>
      <c r="GNI11" s="102"/>
      <c r="GNJ11" s="102"/>
      <c r="GNK11" s="102"/>
      <c r="GNL11" s="102"/>
      <c r="GNM11" s="102"/>
      <c r="GNN11" s="102"/>
      <c r="GNO11" s="102"/>
      <c r="GNP11" s="102"/>
      <c r="GNQ11" s="102"/>
      <c r="GNR11" s="102"/>
      <c r="GNS11" s="102"/>
      <c r="GNT11" s="102"/>
      <c r="GNU11" s="102"/>
      <c r="GNV11" s="102"/>
      <c r="GNW11" s="102"/>
      <c r="GNX11" s="102"/>
      <c r="GNY11" s="102"/>
      <c r="GNZ11" s="102"/>
      <c r="GOA11" s="102"/>
      <c r="GOB11" s="102"/>
      <c r="GOC11" s="102"/>
      <c r="GOD11" s="102"/>
      <c r="GOE11" s="102"/>
      <c r="GOF11" s="102"/>
      <c r="GOG11" s="102"/>
      <c r="GOH11" s="102"/>
      <c r="GOI11" s="102"/>
      <c r="GOJ11" s="102"/>
      <c r="GOK11" s="102"/>
      <c r="GOL11" s="102"/>
      <c r="GOM11" s="102"/>
      <c r="GON11" s="102"/>
      <c r="GOO11" s="102"/>
      <c r="GOP11" s="102"/>
      <c r="GOQ11" s="102"/>
      <c r="GOR11" s="102"/>
      <c r="GOS11" s="102"/>
      <c r="GOT11" s="102"/>
      <c r="GOU11" s="102"/>
      <c r="GOV11" s="102"/>
      <c r="GOW11" s="102"/>
      <c r="GOX11" s="102"/>
      <c r="GOY11" s="102"/>
      <c r="GOZ11" s="102"/>
      <c r="GPA11" s="102"/>
      <c r="GPB11" s="102"/>
      <c r="GPC11" s="102"/>
      <c r="GPD11" s="102"/>
      <c r="GPE11" s="102"/>
      <c r="GPF11" s="102"/>
      <c r="GPG11" s="102"/>
      <c r="GPH11" s="102"/>
      <c r="GPI11" s="102"/>
      <c r="GPJ11" s="102"/>
      <c r="GPK11" s="102"/>
      <c r="GPL11" s="102"/>
      <c r="GPM11" s="102"/>
      <c r="GPN11" s="102"/>
      <c r="GPO11" s="102"/>
      <c r="GPP11" s="102"/>
      <c r="GPQ11" s="102"/>
      <c r="GPR11" s="102"/>
      <c r="GPS11" s="102"/>
      <c r="GPT11" s="102"/>
      <c r="GPU11" s="102"/>
      <c r="GPV11" s="102"/>
      <c r="GPW11" s="102"/>
      <c r="GPX11" s="102"/>
      <c r="GPY11" s="102"/>
      <c r="GPZ11" s="102"/>
      <c r="GQA11" s="102"/>
      <c r="GQB11" s="102"/>
      <c r="GQC11" s="102"/>
      <c r="GQD11" s="102"/>
      <c r="GQE11" s="102"/>
      <c r="GQF11" s="102"/>
      <c r="GQG11" s="102"/>
      <c r="GQH11" s="102"/>
      <c r="GQI11" s="102"/>
      <c r="GQJ11" s="102"/>
      <c r="GQK11" s="102"/>
      <c r="GQL11" s="102"/>
      <c r="GQM11" s="102"/>
      <c r="GQN11" s="102"/>
      <c r="GQO11" s="102"/>
      <c r="GQP11" s="102"/>
      <c r="GQQ11" s="102"/>
      <c r="GQR11" s="102"/>
      <c r="GQS11" s="102"/>
      <c r="GQT11" s="102"/>
      <c r="GQU11" s="102"/>
      <c r="GQV11" s="102"/>
      <c r="GQW11" s="102"/>
      <c r="GQX11" s="102"/>
      <c r="GQY11" s="102"/>
      <c r="GQZ11" s="102"/>
      <c r="GRA11" s="102"/>
      <c r="GRB11" s="102"/>
      <c r="GRC11" s="102"/>
      <c r="GRD11" s="102"/>
      <c r="GRE11" s="102"/>
      <c r="GRF11" s="102"/>
      <c r="GRG11" s="102"/>
      <c r="GRH11" s="102"/>
      <c r="GRI11" s="102"/>
      <c r="GRJ11" s="102"/>
      <c r="GRK11" s="102"/>
      <c r="GRL11" s="102"/>
      <c r="GRM11" s="102"/>
      <c r="GRN11" s="102"/>
      <c r="GRO11" s="102"/>
      <c r="GRP11" s="102"/>
      <c r="GRQ11" s="102"/>
      <c r="GRR11" s="102"/>
      <c r="GRS11" s="102"/>
      <c r="GRT11" s="102"/>
      <c r="GRU11" s="102"/>
      <c r="GRV11" s="102"/>
      <c r="GRW11" s="102"/>
      <c r="GRX11" s="102"/>
      <c r="GRY11" s="102"/>
      <c r="GRZ11" s="102"/>
      <c r="GSA11" s="102"/>
      <c r="GSB11" s="102"/>
      <c r="GSC11" s="102"/>
      <c r="GSD11" s="102"/>
      <c r="GSE11" s="102"/>
      <c r="GSF11" s="102"/>
      <c r="GSG11" s="102"/>
      <c r="GSH11" s="102"/>
      <c r="GSI11" s="102"/>
      <c r="GSJ11" s="102"/>
      <c r="GSK11" s="102"/>
      <c r="GSL11" s="102"/>
      <c r="GSM11" s="102"/>
      <c r="GSN11" s="102"/>
      <c r="GSO11" s="102"/>
      <c r="GSP11" s="102"/>
      <c r="GSQ11" s="102"/>
      <c r="GSR11" s="102"/>
      <c r="GSS11" s="102"/>
      <c r="GST11" s="102"/>
      <c r="GSU11" s="102"/>
      <c r="GSV11" s="102"/>
      <c r="GSW11" s="102"/>
      <c r="GSX11" s="102"/>
      <c r="GSY11" s="102"/>
      <c r="GSZ11" s="102"/>
      <c r="GTA11" s="102"/>
      <c r="GTB11" s="102"/>
      <c r="GTC11" s="102"/>
      <c r="GTD11" s="102"/>
      <c r="GTE11" s="102"/>
      <c r="GTF11" s="102"/>
      <c r="GTG11" s="102"/>
      <c r="GTH11" s="102"/>
      <c r="GTI11" s="102"/>
      <c r="GTJ11" s="102"/>
      <c r="GTK11" s="102"/>
      <c r="GTL11" s="102"/>
      <c r="GTM11" s="102"/>
      <c r="GTN11" s="102"/>
      <c r="GTO11" s="102"/>
      <c r="GTP11" s="102"/>
      <c r="GTQ11" s="102"/>
      <c r="GTR11" s="102"/>
      <c r="GTS11" s="102"/>
      <c r="GTT11" s="102"/>
      <c r="GTU11" s="102"/>
      <c r="GTV11" s="102"/>
      <c r="GTW11" s="102"/>
      <c r="GTX11" s="102"/>
      <c r="GTY11" s="102"/>
      <c r="GTZ11" s="102"/>
      <c r="GUA11" s="102"/>
      <c r="GUB11" s="102"/>
      <c r="GUC11" s="102"/>
      <c r="GUD11" s="102"/>
      <c r="GUE11" s="102"/>
      <c r="GUF11" s="102"/>
      <c r="GUG11" s="102"/>
      <c r="GUH11" s="102"/>
      <c r="GUI11" s="102"/>
      <c r="GUJ11" s="102"/>
      <c r="GUK11" s="102"/>
      <c r="GUL11" s="102"/>
      <c r="GUM11" s="102"/>
      <c r="GUN11" s="102"/>
      <c r="GUO11" s="102"/>
      <c r="GUP11" s="102"/>
      <c r="GUQ11" s="102"/>
      <c r="GUR11" s="102"/>
      <c r="GUS11" s="102"/>
      <c r="GUT11" s="102"/>
      <c r="GUU11" s="102"/>
      <c r="GUV11" s="102"/>
      <c r="GUW11" s="102"/>
      <c r="GUX11" s="102"/>
      <c r="GUY11" s="102"/>
      <c r="GUZ11" s="102"/>
      <c r="GVA11" s="102"/>
      <c r="GVB11" s="102"/>
      <c r="GVC11" s="102"/>
      <c r="GVD11" s="102"/>
      <c r="GVE11" s="102"/>
      <c r="GVF11" s="102"/>
      <c r="GVG11" s="102"/>
      <c r="GVH11" s="102"/>
      <c r="GVI11" s="102"/>
      <c r="GVJ11" s="102"/>
      <c r="GVK11" s="102"/>
      <c r="GVL11" s="102"/>
      <c r="GVM11" s="102"/>
      <c r="GVN11" s="102"/>
      <c r="GVO11" s="102"/>
      <c r="GVP11" s="102"/>
      <c r="GVQ11" s="102"/>
      <c r="GVR11" s="102"/>
      <c r="GVS11" s="102"/>
      <c r="GVT11" s="102"/>
      <c r="GVU11" s="102"/>
      <c r="GVV11" s="102"/>
      <c r="GVW11" s="102"/>
      <c r="GVX11" s="102"/>
      <c r="GVY11" s="102"/>
      <c r="GVZ11" s="102"/>
      <c r="GWA11" s="102"/>
      <c r="GWB11" s="102"/>
      <c r="GWC11" s="102"/>
      <c r="GWD11" s="102"/>
      <c r="GWE11" s="102"/>
      <c r="GWF11" s="102"/>
      <c r="GWG11" s="102"/>
      <c r="GWH11" s="102"/>
      <c r="GWI11" s="102"/>
      <c r="GWJ11" s="102"/>
      <c r="GWK11" s="102"/>
      <c r="GWL11" s="102"/>
      <c r="GWM11" s="102"/>
      <c r="GWN11" s="102"/>
      <c r="GWO11" s="102"/>
      <c r="GWP11" s="102"/>
      <c r="GWQ11" s="102"/>
      <c r="GWR11" s="102"/>
      <c r="GWS11" s="102"/>
      <c r="GWT11" s="102"/>
      <c r="GWU11" s="102"/>
      <c r="GWV11" s="102"/>
      <c r="GWW11" s="102"/>
      <c r="GWX11" s="102"/>
      <c r="GWY11" s="102"/>
      <c r="GWZ11" s="102"/>
      <c r="GXA11" s="102"/>
      <c r="GXB11" s="102"/>
      <c r="GXC11" s="102"/>
      <c r="GXD11" s="102"/>
      <c r="GXE11" s="102"/>
      <c r="GXF11" s="102"/>
      <c r="GXG11" s="102"/>
      <c r="GXH11" s="102"/>
      <c r="GXI11" s="102"/>
      <c r="GXJ11" s="102"/>
      <c r="GXK11" s="102"/>
      <c r="GXL11" s="102"/>
      <c r="GXM11" s="102"/>
      <c r="GXN11" s="102"/>
      <c r="GXO11" s="102"/>
      <c r="GXP11" s="102"/>
      <c r="GXQ11" s="102"/>
      <c r="GXR11" s="102"/>
      <c r="GXS11" s="102"/>
      <c r="GXT11" s="102"/>
      <c r="GXU11" s="102"/>
      <c r="GXV11" s="102"/>
      <c r="GXW11" s="102"/>
      <c r="GXX11" s="102"/>
      <c r="GXY11" s="102"/>
      <c r="GXZ11" s="102"/>
      <c r="GYA11" s="102"/>
      <c r="GYB11" s="102"/>
      <c r="GYC11" s="102"/>
      <c r="GYD11" s="102"/>
      <c r="GYE11" s="102"/>
      <c r="GYF11" s="102"/>
      <c r="GYG11" s="102"/>
      <c r="GYH11" s="102"/>
      <c r="GYI11" s="102"/>
      <c r="GYJ11" s="102"/>
      <c r="GYK11" s="102"/>
      <c r="GYL11" s="102"/>
      <c r="GYM11" s="102"/>
      <c r="GYN11" s="102"/>
      <c r="GYO11" s="102"/>
      <c r="GYP11" s="102"/>
      <c r="GYQ11" s="102"/>
      <c r="GYR11" s="102"/>
      <c r="GYS11" s="102"/>
      <c r="GYT11" s="102"/>
      <c r="GYU11" s="102"/>
      <c r="GYV11" s="102"/>
      <c r="GYW11" s="102"/>
      <c r="GYX11" s="102"/>
      <c r="GYY11" s="102"/>
      <c r="GYZ11" s="102"/>
      <c r="GZA11" s="102"/>
      <c r="GZB11" s="102"/>
      <c r="GZC11" s="102"/>
      <c r="GZD11" s="102"/>
      <c r="GZE11" s="102"/>
      <c r="GZF11" s="102"/>
      <c r="GZG11" s="102"/>
      <c r="GZH11" s="102"/>
      <c r="GZI11" s="102"/>
      <c r="GZJ11" s="102"/>
      <c r="GZK11" s="102"/>
      <c r="GZL11" s="102"/>
      <c r="GZM11" s="102"/>
      <c r="GZN11" s="102"/>
      <c r="GZO11" s="102"/>
      <c r="GZP11" s="102"/>
      <c r="GZQ11" s="102"/>
      <c r="GZR11" s="102"/>
      <c r="GZS11" s="102"/>
      <c r="GZT11" s="102"/>
      <c r="GZU11" s="102"/>
      <c r="GZV11" s="102"/>
      <c r="GZW11" s="102"/>
      <c r="GZX11" s="102"/>
      <c r="GZY11" s="102"/>
      <c r="GZZ11" s="102"/>
      <c r="HAA11" s="102"/>
      <c r="HAB11" s="102"/>
      <c r="HAC11" s="102"/>
      <c r="HAD11" s="102"/>
      <c r="HAE11" s="102"/>
      <c r="HAF11" s="102"/>
      <c r="HAG11" s="102"/>
      <c r="HAH11" s="102"/>
      <c r="HAI11" s="102"/>
      <c r="HAJ11" s="102"/>
      <c r="HAK11" s="102"/>
      <c r="HAL11" s="102"/>
      <c r="HAM11" s="102"/>
      <c r="HAN11" s="102"/>
      <c r="HAO11" s="102"/>
      <c r="HAP11" s="102"/>
      <c r="HAQ11" s="102"/>
      <c r="HAR11" s="102"/>
      <c r="HAS11" s="102"/>
      <c r="HAT11" s="102"/>
      <c r="HAU11" s="102"/>
      <c r="HAV11" s="102"/>
      <c r="HAW11" s="102"/>
      <c r="HAX11" s="102"/>
      <c r="HAY11" s="102"/>
      <c r="HAZ11" s="102"/>
      <c r="HBA11" s="102"/>
      <c r="HBB11" s="102"/>
      <c r="HBC11" s="102"/>
      <c r="HBD11" s="102"/>
      <c r="HBE11" s="102"/>
      <c r="HBF11" s="102"/>
      <c r="HBG11" s="102"/>
      <c r="HBH11" s="102"/>
      <c r="HBI11" s="102"/>
      <c r="HBJ11" s="102"/>
      <c r="HBK11" s="102"/>
      <c r="HBL11" s="102"/>
      <c r="HBM11" s="102"/>
      <c r="HBN11" s="102"/>
      <c r="HBO11" s="102"/>
      <c r="HBP11" s="102"/>
      <c r="HBQ11" s="102"/>
      <c r="HBR11" s="102"/>
      <c r="HBS11" s="102"/>
      <c r="HBT11" s="102"/>
      <c r="HBU11" s="102"/>
      <c r="HBV11" s="102"/>
      <c r="HBW11" s="102"/>
      <c r="HBX11" s="102"/>
      <c r="HBY11" s="102"/>
      <c r="HBZ11" s="102"/>
      <c r="HCA11" s="102"/>
      <c r="HCB11" s="102"/>
      <c r="HCC11" s="102"/>
      <c r="HCD11" s="102"/>
      <c r="HCE11" s="102"/>
      <c r="HCF11" s="102"/>
      <c r="HCG11" s="102"/>
      <c r="HCH11" s="102"/>
      <c r="HCI11" s="102"/>
      <c r="HCJ11" s="102"/>
      <c r="HCK11" s="102"/>
      <c r="HCL11" s="102"/>
      <c r="HCM11" s="102"/>
      <c r="HCN11" s="102"/>
      <c r="HCO11" s="102"/>
      <c r="HCP11" s="102"/>
      <c r="HCQ11" s="102"/>
      <c r="HCR11" s="102"/>
      <c r="HCS11" s="102"/>
      <c r="HCT11" s="102"/>
      <c r="HCU11" s="102"/>
      <c r="HCV11" s="102"/>
      <c r="HCW11" s="102"/>
      <c r="HCX11" s="102"/>
      <c r="HCY11" s="102"/>
      <c r="HCZ11" s="102"/>
      <c r="HDA11" s="102"/>
      <c r="HDB11" s="102"/>
      <c r="HDC11" s="102"/>
      <c r="HDD11" s="102"/>
      <c r="HDE11" s="102"/>
      <c r="HDF11" s="102"/>
      <c r="HDG11" s="102"/>
      <c r="HDH11" s="102"/>
      <c r="HDI11" s="102"/>
      <c r="HDJ11" s="102"/>
      <c r="HDK11" s="102"/>
      <c r="HDL11" s="102"/>
      <c r="HDM11" s="102"/>
      <c r="HDN11" s="102"/>
      <c r="HDO11" s="102"/>
      <c r="HDP11" s="102"/>
      <c r="HDQ11" s="102"/>
      <c r="HDR11" s="102"/>
      <c r="HDS11" s="102"/>
      <c r="HDT11" s="102"/>
      <c r="HDU11" s="102"/>
      <c r="HDV11" s="102"/>
      <c r="HDW11" s="102"/>
      <c r="HDX11" s="102"/>
      <c r="HDY11" s="102"/>
      <c r="HDZ11" s="102"/>
      <c r="HEA11" s="102"/>
      <c r="HEB11" s="102"/>
      <c r="HEC11" s="102"/>
      <c r="HED11" s="102"/>
      <c r="HEE11" s="102"/>
      <c r="HEF11" s="102"/>
      <c r="HEG11" s="102"/>
      <c r="HEH11" s="102"/>
      <c r="HEI11" s="102"/>
      <c r="HEJ11" s="102"/>
      <c r="HEK11" s="102"/>
      <c r="HEL11" s="102"/>
      <c r="HEM11" s="102"/>
      <c r="HEN11" s="102"/>
      <c r="HEO11" s="102"/>
      <c r="HEP11" s="102"/>
      <c r="HEQ11" s="102"/>
      <c r="HER11" s="102"/>
      <c r="HES11" s="102"/>
      <c r="HET11" s="102"/>
      <c r="HEU11" s="102"/>
      <c r="HEV11" s="102"/>
      <c r="HEW11" s="102"/>
      <c r="HEX11" s="102"/>
      <c r="HEY11" s="102"/>
      <c r="HEZ11" s="102"/>
      <c r="HFA11" s="102"/>
      <c r="HFB11" s="102"/>
      <c r="HFC11" s="102"/>
      <c r="HFD11" s="102"/>
      <c r="HFE11" s="102"/>
      <c r="HFF11" s="102"/>
      <c r="HFG11" s="102"/>
      <c r="HFH11" s="102"/>
      <c r="HFI11" s="102"/>
      <c r="HFJ11" s="102"/>
      <c r="HFK11" s="102"/>
      <c r="HFL11" s="102"/>
      <c r="HFM11" s="102"/>
      <c r="HFN11" s="102"/>
      <c r="HFO11" s="102"/>
      <c r="HFP11" s="102"/>
      <c r="HFQ11" s="102"/>
      <c r="HFR11" s="102"/>
      <c r="HFS11" s="102"/>
      <c r="HFT11" s="102"/>
      <c r="HFU11" s="102"/>
      <c r="HFV11" s="102"/>
      <c r="HFW11" s="102"/>
      <c r="HFX11" s="102"/>
      <c r="HFY11" s="102"/>
      <c r="HFZ11" s="102"/>
      <c r="HGA11" s="102"/>
      <c r="HGB11" s="102"/>
      <c r="HGC11" s="102"/>
      <c r="HGD11" s="102"/>
      <c r="HGE11" s="102"/>
      <c r="HGF11" s="102"/>
      <c r="HGG11" s="102"/>
      <c r="HGH11" s="102"/>
      <c r="HGI11" s="102"/>
      <c r="HGJ11" s="102"/>
      <c r="HGK11" s="102"/>
      <c r="HGL11" s="102"/>
      <c r="HGM11" s="102"/>
      <c r="HGN11" s="102"/>
      <c r="HGO11" s="102"/>
      <c r="HGP11" s="102"/>
      <c r="HGQ11" s="102"/>
      <c r="HGR11" s="102"/>
      <c r="HGS11" s="102"/>
      <c r="HGT11" s="102"/>
      <c r="HGU11" s="102"/>
      <c r="HGV11" s="102"/>
      <c r="HGW11" s="102"/>
      <c r="HGX11" s="102"/>
      <c r="HGY11" s="102"/>
      <c r="HGZ11" s="102"/>
      <c r="HHA11" s="102"/>
      <c r="HHB11" s="102"/>
      <c r="HHC11" s="102"/>
      <c r="HHD11" s="102"/>
      <c r="HHE11" s="102"/>
      <c r="HHF11" s="102"/>
      <c r="HHG11" s="102"/>
      <c r="HHH11" s="102"/>
      <c r="HHI11" s="102"/>
      <c r="HHJ11" s="102"/>
      <c r="HHK11" s="102"/>
      <c r="HHL11" s="102"/>
      <c r="HHM11" s="102"/>
      <c r="HHN11" s="102"/>
      <c r="HHO11" s="102"/>
      <c r="HHP11" s="102"/>
      <c r="HHQ11" s="102"/>
      <c r="HHR11" s="102"/>
      <c r="HHS11" s="102"/>
      <c r="HHT11" s="102"/>
      <c r="HHU11" s="102"/>
      <c r="HHV11" s="102"/>
      <c r="HHW11" s="102"/>
      <c r="HHX11" s="102"/>
      <c r="HHY11" s="102"/>
      <c r="HHZ11" s="102"/>
      <c r="HIA11" s="102"/>
      <c r="HIB11" s="102"/>
      <c r="HIC11" s="102"/>
      <c r="HID11" s="102"/>
      <c r="HIE11" s="102"/>
      <c r="HIF11" s="102"/>
      <c r="HIG11" s="102"/>
      <c r="HIH11" s="102"/>
      <c r="HII11" s="102"/>
      <c r="HIJ11" s="102"/>
      <c r="HIK11" s="102"/>
      <c r="HIL11" s="102"/>
      <c r="HIM11" s="102"/>
      <c r="HIN11" s="102"/>
      <c r="HIO11" s="102"/>
      <c r="HIP11" s="102"/>
      <c r="HIQ11" s="102"/>
      <c r="HIR11" s="102"/>
      <c r="HIS11" s="102"/>
      <c r="HIT11" s="102"/>
      <c r="HIU11" s="102"/>
      <c r="HIV11" s="102"/>
      <c r="HIW11" s="102"/>
      <c r="HIX11" s="102"/>
      <c r="HIY11" s="102"/>
      <c r="HIZ11" s="102"/>
      <c r="HJA11" s="102"/>
      <c r="HJB11" s="102"/>
      <c r="HJC11" s="102"/>
      <c r="HJD11" s="102"/>
      <c r="HJE11" s="102"/>
      <c r="HJF11" s="102"/>
      <c r="HJG11" s="102"/>
      <c r="HJH11" s="102"/>
      <c r="HJI11" s="102"/>
      <c r="HJJ11" s="102"/>
      <c r="HJK11" s="102"/>
      <c r="HJL11" s="102"/>
      <c r="HJM11" s="102"/>
      <c r="HJN11" s="102"/>
      <c r="HJO11" s="102"/>
      <c r="HJP11" s="102"/>
      <c r="HJQ11" s="102"/>
      <c r="HJR11" s="102"/>
      <c r="HJS11" s="102"/>
      <c r="HJT11" s="102"/>
      <c r="HJU11" s="102"/>
      <c r="HJV11" s="102"/>
      <c r="HJW11" s="102"/>
      <c r="HJX11" s="102"/>
      <c r="HJY11" s="102"/>
      <c r="HJZ11" s="102"/>
      <c r="HKA11" s="102"/>
      <c r="HKB11" s="102"/>
      <c r="HKC11" s="102"/>
      <c r="HKD11" s="102"/>
      <c r="HKE11" s="102"/>
      <c r="HKF11" s="102"/>
      <c r="HKG11" s="102"/>
      <c r="HKH11" s="102"/>
      <c r="HKI11" s="102"/>
      <c r="HKJ11" s="102"/>
      <c r="HKK11" s="102"/>
      <c r="HKL11" s="102"/>
      <c r="HKM11" s="102"/>
      <c r="HKN11" s="102"/>
      <c r="HKO11" s="102"/>
      <c r="HKP11" s="102"/>
      <c r="HKQ11" s="102"/>
      <c r="HKR11" s="102"/>
      <c r="HKS11" s="102"/>
      <c r="HKT11" s="102"/>
      <c r="HKU11" s="102"/>
      <c r="HKV11" s="102"/>
      <c r="HKW11" s="102"/>
      <c r="HKX11" s="102"/>
      <c r="HKY11" s="102"/>
      <c r="HKZ11" s="102"/>
      <c r="HLA11" s="102"/>
      <c r="HLB11" s="102"/>
      <c r="HLC11" s="102"/>
      <c r="HLD11" s="102"/>
      <c r="HLE11" s="102"/>
      <c r="HLF11" s="102"/>
      <c r="HLG11" s="102"/>
      <c r="HLH11" s="102"/>
      <c r="HLI11" s="102"/>
      <c r="HLJ11" s="102"/>
      <c r="HLK11" s="102"/>
      <c r="HLL11" s="102"/>
      <c r="HLM11" s="102"/>
      <c r="HLN11" s="102"/>
      <c r="HLO11" s="102"/>
      <c r="HLP11" s="102"/>
      <c r="HLQ11" s="102"/>
      <c r="HLR11" s="102"/>
      <c r="HLS11" s="102"/>
      <c r="HLT11" s="102"/>
      <c r="HLU11" s="102"/>
      <c r="HLV11" s="102"/>
      <c r="HLW11" s="102"/>
      <c r="HLX11" s="102"/>
      <c r="HLY11" s="102"/>
      <c r="HLZ11" s="102"/>
      <c r="HMA11" s="102"/>
      <c r="HMB11" s="102"/>
      <c r="HMC11" s="102"/>
      <c r="HMD11" s="102"/>
      <c r="HME11" s="102"/>
      <c r="HMF11" s="102"/>
      <c r="HMG11" s="102"/>
      <c r="HMH11" s="102"/>
      <c r="HMI11" s="102"/>
      <c r="HMJ11" s="102"/>
      <c r="HMK11" s="102"/>
      <c r="HML11" s="102"/>
      <c r="HMM11" s="102"/>
      <c r="HMN11" s="102"/>
      <c r="HMO11" s="102"/>
      <c r="HMP11" s="102"/>
      <c r="HMQ11" s="102"/>
      <c r="HMR11" s="102"/>
      <c r="HMS11" s="102"/>
      <c r="HMT11" s="102"/>
      <c r="HMU11" s="102"/>
      <c r="HMV11" s="102"/>
      <c r="HMW11" s="102"/>
      <c r="HMX11" s="102"/>
      <c r="HMY11" s="102"/>
      <c r="HMZ11" s="102"/>
      <c r="HNA11" s="102"/>
      <c r="HNB11" s="102"/>
      <c r="HNC11" s="102"/>
      <c r="HND11" s="102"/>
      <c r="HNE11" s="102"/>
      <c r="HNF11" s="102"/>
      <c r="HNG11" s="102"/>
      <c r="HNH11" s="102"/>
      <c r="HNI11" s="102"/>
      <c r="HNJ11" s="102"/>
      <c r="HNK11" s="102"/>
      <c r="HNL11" s="102"/>
      <c r="HNM11" s="102"/>
      <c r="HNN11" s="102"/>
      <c r="HNO11" s="102"/>
      <c r="HNP11" s="102"/>
      <c r="HNQ11" s="102"/>
      <c r="HNR11" s="102"/>
      <c r="HNS11" s="102"/>
      <c r="HNT11" s="102"/>
      <c r="HNU11" s="102"/>
      <c r="HNV11" s="102"/>
      <c r="HNW11" s="102"/>
      <c r="HNX11" s="102"/>
      <c r="HNY11" s="102"/>
      <c r="HNZ11" s="102"/>
      <c r="HOA11" s="102"/>
      <c r="HOB11" s="102"/>
      <c r="HOC11" s="102"/>
      <c r="HOD11" s="102"/>
      <c r="HOE11" s="102"/>
      <c r="HOF11" s="102"/>
      <c r="HOG11" s="102"/>
      <c r="HOH11" s="102"/>
      <c r="HOI11" s="102"/>
      <c r="HOJ11" s="102"/>
      <c r="HOK11" s="102"/>
      <c r="HOL11" s="102"/>
      <c r="HOM11" s="102"/>
      <c r="HON11" s="102"/>
      <c r="HOO11" s="102"/>
      <c r="HOP11" s="102"/>
      <c r="HOQ11" s="102"/>
      <c r="HOR11" s="102"/>
      <c r="HOS11" s="102"/>
      <c r="HOT11" s="102"/>
      <c r="HOU11" s="102"/>
      <c r="HOV11" s="102"/>
      <c r="HOW11" s="102"/>
      <c r="HOX11" s="102"/>
      <c r="HOY11" s="102"/>
      <c r="HOZ11" s="102"/>
      <c r="HPA11" s="102"/>
      <c r="HPB11" s="102"/>
      <c r="HPC11" s="102"/>
      <c r="HPD11" s="102"/>
      <c r="HPE11" s="102"/>
      <c r="HPF11" s="102"/>
      <c r="HPG11" s="102"/>
      <c r="HPH11" s="102"/>
      <c r="HPI11" s="102"/>
      <c r="HPJ11" s="102"/>
      <c r="HPK11" s="102"/>
      <c r="HPL11" s="102"/>
      <c r="HPM11" s="102"/>
      <c r="HPN11" s="102"/>
      <c r="HPO11" s="102"/>
      <c r="HPP11" s="102"/>
      <c r="HPQ11" s="102"/>
      <c r="HPR11" s="102"/>
      <c r="HPS11" s="102"/>
      <c r="HPT11" s="102"/>
      <c r="HPU11" s="102"/>
      <c r="HPV11" s="102"/>
      <c r="HPW11" s="102"/>
      <c r="HPX11" s="102"/>
      <c r="HPY11" s="102"/>
      <c r="HPZ11" s="102"/>
      <c r="HQA11" s="102"/>
      <c r="HQB11" s="102"/>
      <c r="HQC11" s="102"/>
      <c r="HQD11" s="102"/>
      <c r="HQE11" s="102"/>
      <c r="HQF11" s="102"/>
      <c r="HQG11" s="102"/>
      <c r="HQH11" s="102"/>
      <c r="HQI11" s="102"/>
      <c r="HQJ11" s="102"/>
      <c r="HQK11" s="102"/>
      <c r="HQL11" s="102"/>
      <c r="HQM11" s="102"/>
      <c r="HQN11" s="102"/>
      <c r="HQO11" s="102"/>
      <c r="HQP11" s="102"/>
      <c r="HQQ11" s="102"/>
      <c r="HQR11" s="102"/>
      <c r="HQS11" s="102"/>
      <c r="HQT11" s="102"/>
      <c r="HQU11" s="102"/>
      <c r="HQV11" s="102"/>
      <c r="HQW11" s="102"/>
      <c r="HQX11" s="102"/>
      <c r="HQY11" s="102"/>
      <c r="HQZ11" s="102"/>
      <c r="HRA11" s="102"/>
      <c r="HRB11" s="102"/>
      <c r="HRC11" s="102"/>
      <c r="HRD11" s="102"/>
      <c r="HRE11" s="102"/>
      <c r="HRF11" s="102"/>
      <c r="HRG11" s="102"/>
      <c r="HRH11" s="102"/>
      <c r="HRI11" s="102"/>
      <c r="HRJ11" s="102"/>
      <c r="HRK11" s="102"/>
      <c r="HRL11" s="102"/>
      <c r="HRM11" s="102"/>
      <c r="HRN11" s="102"/>
      <c r="HRO11" s="102"/>
      <c r="HRP11" s="102"/>
      <c r="HRQ11" s="102"/>
      <c r="HRR11" s="102"/>
      <c r="HRS11" s="102"/>
      <c r="HRT11" s="102"/>
      <c r="HRU11" s="102"/>
      <c r="HRV11" s="102"/>
      <c r="HRW11" s="102"/>
      <c r="HRX11" s="102"/>
      <c r="HRY11" s="102"/>
      <c r="HRZ11" s="102"/>
      <c r="HSA11" s="102"/>
      <c r="HSB11" s="102"/>
      <c r="HSC11" s="102"/>
      <c r="HSD11" s="102"/>
      <c r="HSE11" s="102"/>
      <c r="HSF11" s="102"/>
      <c r="HSG11" s="102"/>
      <c r="HSH11" s="102"/>
      <c r="HSI11" s="102"/>
      <c r="HSJ11" s="102"/>
      <c r="HSK11" s="102"/>
      <c r="HSL11" s="102"/>
      <c r="HSM11" s="102"/>
      <c r="HSN11" s="102"/>
      <c r="HSO11" s="102"/>
      <c r="HSP11" s="102"/>
      <c r="HSQ11" s="102"/>
      <c r="HSR11" s="102"/>
      <c r="HSS11" s="102"/>
      <c r="HST11" s="102"/>
      <c r="HSU11" s="102"/>
      <c r="HSV11" s="102"/>
      <c r="HSW11" s="102"/>
      <c r="HSX11" s="102"/>
      <c r="HSY11" s="102"/>
      <c r="HSZ11" s="102"/>
      <c r="HTA11" s="102"/>
      <c r="HTB11" s="102"/>
      <c r="HTC11" s="102"/>
      <c r="HTD11" s="102"/>
      <c r="HTE11" s="102"/>
      <c r="HTF11" s="102"/>
      <c r="HTG11" s="102"/>
      <c r="HTH11" s="102"/>
      <c r="HTI11" s="102"/>
      <c r="HTJ11" s="102"/>
      <c r="HTK11" s="102"/>
      <c r="HTL11" s="102"/>
      <c r="HTM11" s="102"/>
      <c r="HTN11" s="102"/>
      <c r="HTO11" s="102"/>
      <c r="HTP11" s="102"/>
      <c r="HTQ11" s="102"/>
      <c r="HTR11" s="102"/>
      <c r="HTS11" s="102"/>
      <c r="HTT11" s="102"/>
      <c r="HTU11" s="102"/>
      <c r="HTV11" s="102"/>
      <c r="HTW11" s="102"/>
      <c r="HTX11" s="102"/>
      <c r="HTY11" s="102"/>
      <c r="HTZ11" s="102"/>
      <c r="HUA11" s="102"/>
      <c r="HUB11" s="102"/>
      <c r="HUC11" s="102"/>
      <c r="HUD11" s="102"/>
      <c r="HUE11" s="102"/>
      <c r="HUF11" s="102"/>
      <c r="HUG11" s="102"/>
      <c r="HUH11" s="102"/>
      <c r="HUI11" s="102"/>
      <c r="HUJ11" s="102"/>
      <c r="HUK11" s="102"/>
      <c r="HUL11" s="102"/>
      <c r="HUM11" s="102"/>
      <c r="HUN11" s="102"/>
      <c r="HUO11" s="102"/>
      <c r="HUP11" s="102"/>
      <c r="HUQ11" s="102"/>
      <c r="HUR11" s="102"/>
      <c r="HUS11" s="102"/>
      <c r="HUT11" s="102"/>
      <c r="HUU11" s="102"/>
      <c r="HUV11" s="102"/>
      <c r="HUW11" s="102"/>
      <c r="HUX11" s="102"/>
      <c r="HUY11" s="102"/>
      <c r="HUZ11" s="102"/>
      <c r="HVA11" s="102"/>
      <c r="HVB11" s="102"/>
      <c r="HVC11" s="102"/>
      <c r="HVD11" s="102"/>
      <c r="HVE11" s="102"/>
      <c r="HVF11" s="102"/>
      <c r="HVG11" s="102"/>
      <c r="HVH11" s="102"/>
      <c r="HVI11" s="102"/>
      <c r="HVJ11" s="102"/>
      <c r="HVK11" s="102"/>
      <c r="HVL11" s="102"/>
      <c r="HVM11" s="102"/>
      <c r="HVN11" s="102"/>
      <c r="HVO11" s="102"/>
      <c r="HVP11" s="102"/>
      <c r="HVQ11" s="102"/>
      <c r="HVR11" s="102"/>
      <c r="HVS11" s="102"/>
      <c r="HVT11" s="102"/>
      <c r="HVU11" s="102"/>
      <c r="HVV11" s="102"/>
      <c r="HVW11" s="102"/>
      <c r="HVX11" s="102"/>
      <c r="HVY11" s="102"/>
      <c r="HVZ11" s="102"/>
      <c r="HWA11" s="102"/>
      <c r="HWB11" s="102"/>
      <c r="HWC11" s="102"/>
      <c r="HWD11" s="102"/>
      <c r="HWE11" s="102"/>
      <c r="HWF11" s="102"/>
      <c r="HWG11" s="102"/>
      <c r="HWH11" s="102"/>
      <c r="HWI11" s="102"/>
      <c r="HWJ11" s="102"/>
      <c r="HWK11" s="102"/>
      <c r="HWL11" s="102"/>
      <c r="HWM11" s="102"/>
      <c r="HWN11" s="102"/>
      <c r="HWO11" s="102"/>
      <c r="HWP11" s="102"/>
      <c r="HWQ11" s="102"/>
      <c r="HWR11" s="102"/>
      <c r="HWS11" s="102"/>
      <c r="HWT11" s="102"/>
      <c r="HWU11" s="102"/>
      <c r="HWV11" s="102"/>
      <c r="HWW11" s="102"/>
      <c r="HWX11" s="102"/>
      <c r="HWY11" s="102"/>
      <c r="HWZ11" s="102"/>
      <c r="HXA11" s="102"/>
      <c r="HXB11" s="102"/>
      <c r="HXC11" s="102"/>
      <c r="HXD11" s="102"/>
      <c r="HXE11" s="102"/>
      <c r="HXF11" s="102"/>
      <c r="HXG11" s="102"/>
      <c r="HXH11" s="102"/>
      <c r="HXI11" s="102"/>
      <c r="HXJ11" s="102"/>
      <c r="HXK11" s="102"/>
      <c r="HXL11" s="102"/>
      <c r="HXM11" s="102"/>
      <c r="HXN11" s="102"/>
      <c r="HXO11" s="102"/>
      <c r="HXP11" s="102"/>
      <c r="HXQ11" s="102"/>
      <c r="HXR11" s="102"/>
      <c r="HXS11" s="102"/>
      <c r="HXT11" s="102"/>
      <c r="HXU11" s="102"/>
      <c r="HXV11" s="102"/>
      <c r="HXW11" s="102"/>
      <c r="HXX11" s="102"/>
      <c r="HXY11" s="102"/>
      <c r="HXZ11" s="102"/>
      <c r="HYA11" s="102"/>
      <c r="HYB11" s="102"/>
      <c r="HYC11" s="102"/>
      <c r="HYD11" s="102"/>
      <c r="HYE11" s="102"/>
      <c r="HYF11" s="102"/>
      <c r="HYG11" s="102"/>
      <c r="HYH11" s="102"/>
      <c r="HYI11" s="102"/>
      <c r="HYJ11" s="102"/>
      <c r="HYK11" s="102"/>
      <c r="HYL11" s="102"/>
      <c r="HYM11" s="102"/>
      <c r="HYN11" s="102"/>
      <c r="HYO11" s="102"/>
      <c r="HYP11" s="102"/>
      <c r="HYQ11" s="102"/>
      <c r="HYR11" s="102"/>
      <c r="HYS11" s="102"/>
      <c r="HYT11" s="102"/>
      <c r="HYU11" s="102"/>
      <c r="HYV11" s="102"/>
      <c r="HYW11" s="102"/>
      <c r="HYX11" s="102"/>
      <c r="HYY11" s="102"/>
      <c r="HYZ11" s="102"/>
      <c r="HZA11" s="102"/>
      <c r="HZB11" s="102"/>
      <c r="HZC11" s="102"/>
      <c r="HZD11" s="102"/>
      <c r="HZE11" s="102"/>
      <c r="HZF11" s="102"/>
      <c r="HZG11" s="102"/>
      <c r="HZH11" s="102"/>
      <c r="HZI11" s="102"/>
      <c r="HZJ11" s="102"/>
      <c r="HZK11" s="102"/>
      <c r="HZL11" s="102"/>
      <c r="HZM11" s="102"/>
      <c r="HZN11" s="102"/>
      <c r="HZO11" s="102"/>
      <c r="HZP11" s="102"/>
      <c r="HZQ11" s="102"/>
      <c r="HZR11" s="102"/>
      <c r="HZS11" s="102"/>
      <c r="HZT11" s="102"/>
      <c r="HZU11" s="102"/>
      <c r="HZV11" s="102"/>
      <c r="HZW11" s="102"/>
      <c r="HZX11" s="102"/>
      <c r="HZY11" s="102"/>
      <c r="HZZ11" s="102"/>
      <c r="IAA11" s="102"/>
      <c r="IAB11" s="102"/>
      <c r="IAC11" s="102"/>
      <c r="IAD11" s="102"/>
      <c r="IAE11" s="102"/>
      <c r="IAF11" s="102"/>
      <c r="IAG11" s="102"/>
      <c r="IAH11" s="102"/>
      <c r="IAI11" s="102"/>
      <c r="IAJ11" s="102"/>
      <c r="IAK11" s="102"/>
      <c r="IAL11" s="102"/>
      <c r="IAM11" s="102"/>
      <c r="IAN11" s="102"/>
      <c r="IAO11" s="102"/>
      <c r="IAP11" s="102"/>
      <c r="IAQ11" s="102"/>
      <c r="IAR11" s="102"/>
      <c r="IAS11" s="102"/>
      <c r="IAT11" s="102"/>
      <c r="IAU11" s="102"/>
      <c r="IAV11" s="102"/>
      <c r="IAW11" s="102"/>
      <c r="IAX11" s="102"/>
      <c r="IAY11" s="102"/>
      <c r="IAZ11" s="102"/>
      <c r="IBA11" s="102"/>
      <c r="IBB11" s="102"/>
      <c r="IBC11" s="102"/>
      <c r="IBD11" s="102"/>
      <c r="IBE11" s="102"/>
      <c r="IBF11" s="102"/>
      <c r="IBG11" s="102"/>
      <c r="IBH11" s="102"/>
      <c r="IBI11" s="102"/>
      <c r="IBJ11" s="102"/>
      <c r="IBK11" s="102"/>
      <c r="IBL11" s="102"/>
      <c r="IBM11" s="102"/>
      <c r="IBN11" s="102"/>
      <c r="IBO11" s="102"/>
      <c r="IBP11" s="102"/>
      <c r="IBQ11" s="102"/>
      <c r="IBR11" s="102"/>
      <c r="IBS11" s="102"/>
      <c r="IBT11" s="102"/>
      <c r="IBU11" s="102"/>
      <c r="IBV11" s="102"/>
      <c r="IBW11" s="102"/>
      <c r="IBX11" s="102"/>
      <c r="IBY11" s="102"/>
      <c r="IBZ11" s="102"/>
      <c r="ICA11" s="102"/>
      <c r="ICB11" s="102"/>
      <c r="ICC11" s="102"/>
      <c r="ICD11" s="102"/>
      <c r="ICE11" s="102"/>
      <c r="ICF11" s="102"/>
      <c r="ICG11" s="102"/>
      <c r="ICH11" s="102"/>
      <c r="ICI11" s="102"/>
      <c r="ICJ11" s="102"/>
      <c r="ICK11" s="102"/>
      <c r="ICL11" s="102"/>
      <c r="ICM11" s="102"/>
      <c r="ICN11" s="102"/>
      <c r="ICO11" s="102"/>
      <c r="ICP11" s="102"/>
      <c r="ICQ11" s="102"/>
      <c r="ICR11" s="102"/>
      <c r="ICS11" s="102"/>
      <c r="ICT11" s="102"/>
      <c r="ICU11" s="102"/>
      <c r="ICV11" s="102"/>
      <c r="ICW11" s="102"/>
      <c r="ICX11" s="102"/>
      <c r="ICY11" s="102"/>
      <c r="ICZ11" s="102"/>
      <c r="IDA11" s="102"/>
      <c r="IDB11" s="102"/>
      <c r="IDC11" s="102"/>
      <c r="IDD11" s="102"/>
      <c r="IDE11" s="102"/>
      <c r="IDF11" s="102"/>
      <c r="IDG11" s="102"/>
      <c r="IDH11" s="102"/>
      <c r="IDI11" s="102"/>
      <c r="IDJ11" s="102"/>
      <c r="IDK11" s="102"/>
      <c r="IDL11" s="102"/>
      <c r="IDM11" s="102"/>
      <c r="IDN11" s="102"/>
      <c r="IDO11" s="102"/>
      <c r="IDP11" s="102"/>
      <c r="IDQ11" s="102"/>
      <c r="IDR11" s="102"/>
      <c r="IDS11" s="102"/>
      <c r="IDT11" s="102"/>
      <c r="IDU11" s="102"/>
      <c r="IDV11" s="102"/>
      <c r="IDW11" s="102"/>
      <c r="IDX11" s="102"/>
      <c r="IDY11" s="102"/>
      <c r="IDZ11" s="102"/>
      <c r="IEA11" s="102"/>
      <c r="IEB11" s="102"/>
      <c r="IEC11" s="102"/>
      <c r="IED11" s="102"/>
      <c r="IEE11" s="102"/>
      <c r="IEF11" s="102"/>
      <c r="IEG11" s="102"/>
      <c r="IEH11" s="102"/>
      <c r="IEI11" s="102"/>
      <c r="IEJ11" s="102"/>
      <c r="IEK11" s="102"/>
      <c r="IEL11" s="102"/>
      <c r="IEM11" s="102"/>
      <c r="IEN11" s="102"/>
      <c r="IEO11" s="102"/>
      <c r="IEP11" s="102"/>
      <c r="IEQ11" s="102"/>
      <c r="IER11" s="102"/>
      <c r="IES11" s="102"/>
      <c r="IET11" s="102"/>
      <c r="IEU11" s="102"/>
      <c r="IEV11" s="102"/>
      <c r="IEW11" s="102"/>
      <c r="IEX11" s="102"/>
      <c r="IEY11" s="102"/>
      <c r="IEZ11" s="102"/>
      <c r="IFA11" s="102"/>
      <c r="IFB11" s="102"/>
      <c r="IFC11" s="102"/>
      <c r="IFD11" s="102"/>
      <c r="IFE11" s="102"/>
      <c r="IFF11" s="102"/>
      <c r="IFG11" s="102"/>
      <c r="IFH11" s="102"/>
      <c r="IFI11" s="102"/>
      <c r="IFJ11" s="102"/>
      <c r="IFK11" s="102"/>
      <c r="IFL11" s="102"/>
      <c r="IFM11" s="102"/>
      <c r="IFN11" s="102"/>
      <c r="IFO11" s="102"/>
      <c r="IFP11" s="102"/>
      <c r="IFQ11" s="102"/>
      <c r="IFR11" s="102"/>
      <c r="IFS11" s="102"/>
      <c r="IFT11" s="102"/>
      <c r="IFU11" s="102"/>
      <c r="IFV11" s="102"/>
      <c r="IFW11" s="102"/>
      <c r="IFX11" s="102"/>
      <c r="IFY11" s="102"/>
      <c r="IFZ11" s="102"/>
      <c r="IGA11" s="102"/>
      <c r="IGB11" s="102"/>
      <c r="IGC11" s="102"/>
      <c r="IGD11" s="102"/>
      <c r="IGE11" s="102"/>
      <c r="IGF11" s="102"/>
      <c r="IGG11" s="102"/>
      <c r="IGH11" s="102"/>
      <c r="IGI11" s="102"/>
      <c r="IGJ11" s="102"/>
      <c r="IGK11" s="102"/>
      <c r="IGL11" s="102"/>
      <c r="IGM11" s="102"/>
      <c r="IGN11" s="102"/>
      <c r="IGO11" s="102"/>
      <c r="IGP11" s="102"/>
      <c r="IGQ11" s="102"/>
      <c r="IGR11" s="102"/>
      <c r="IGS11" s="102"/>
      <c r="IGT11" s="102"/>
      <c r="IGU11" s="102"/>
      <c r="IGV11" s="102"/>
      <c r="IGW11" s="102"/>
      <c r="IGX11" s="102"/>
      <c r="IGY11" s="102"/>
      <c r="IGZ11" s="102"/>
      <c r="IHA11" s="102"/>
      <c r="IHB11" s="102"/>
      <c r="IHC11" s="102"/>
      <c r="IHD11" s="102"/>
      <c r="IHE11" s="102"/>
      <c r="IHF11" s="102"/>
      <c r="IHG11" s="102"/>
      <c r="IHH11" s="102"/>
      <c r="IHI11" s="102"/>
      <c r="IHJ11" s="102"/>
      <c r="IHK11" s="102"/>
      <c r="IHL11" s="102"/>
      <c r="IHM11" s="102"/>
      <c r="IHN11" s="102"/>
      <c r="IHO11" s="102"/>
      <c r="IHP11" s="102"/>
      <c r="IHQ11" s="102"/>
      <c r="IHR11" s="102"/>
      <c r="IHS11" s="102"/>
      <c r="IHT11" s="102"/>
      <c r="IHU11" s="102"/>
      <c r="IHV11" s="102"/>
      <c r="IHW11" s="102"/>
      <c r="IHX11" s="102"/>
      <c r="IHY11" s="102"/>
      <c r="IHZ11" s="102"/>
      <c r="IIA11" s="102"/>
      <c r="IIB11" s="102"/>
      <c r="IIC11" s="102"/>
      <c r="IID11" s="102"/>
      <c r="IIE11" s="102"/>
      <c r="IIF11" s="102"/>
      <c r="IIG11" s="102"/>
      <c r="IIH11" s="102"/>
      <c r="III11" s="102"/>
      <c r="IIJ11" s="102"/>
      <c r="IIK11" s="102"/>
      <c r="IIL11" s="102"/>
      <c r="IIM11" s="102"/>
      <c r="IIN11" s="102"/>
      <c r="IIO11" s="102"/>
      <c r="IIP11" s="102"/>
      <c r="IIQ11" s="102"/>
      <c r="IIR11" s="102"/>
      <c r="IIS11" s="102"/>
      <c r="IIT11" s="102"/>
      <c r="IIU11" s="102"/>
      <c r="IIV11" s="102"/>
      <c r="IIW11" s="102"/>
      <c r="IIX11" s="102"/>
      <c r="IIY11" s="102"/>
      <c r="IIZ11" s="102"/>
      <c r="IJA11" s="102"/>
      <c r="IJB11" s="102"/>
      <c r="IJC11" s="102"/>
      <c r="IJD11" s="102"/>
      <c r="IJE11" s="102"/>
      <c r="IJF11" s="102"/>
      <c r="IJG11" s="102"/>
      <c r="IJH11" s="102"/>
      <c r="IJI11" s="102"/>
      <c r="IJJ11" s="102"/>
      <c r="IJK11" s="102"/>
      <c r="IJL11" s="102"/>
      <c r="IJM11" s="102"/>
      <c r="IJN11" s="102"/>
      <c r="IJO11" s="102"/>
      <c r="IJP11" s="102"/>
      <c r="IJQ11" s="102"/>
      <c r="IJR11" s="102"/>
      <c r="IJS11" s="102"/>
      <c r="IJT11" s="102"/>
      <c r="IJU11" s="102"/>
      <c r="IJV11" s="102"/>
      <c r="IJW11" s="102"/>
      <c r="IJX11" s="102"/>
      <c r="IJY11" s="102"/>
      <c r="IJZ11" s="102"/>
      <c r="IKA11" s="102"/>
      <c r="IKB11" s="102"/>
      <c r="IKC11" s="102"/>
      <c r="IKD11" s="102"/>
      <c r="IKE11" s="102"/>
      <c r="IKF11" s="102"/>
      <c r="IKG11" s="102"/>
      <c r="IKH11" s="102"/>
      <c r="IKI11" s="102"/>
      <c r="IKJ11" s="102"/>
      <c r="IKK11" s="102"/>
      <c r="IKL11" s="102"/>
      <c r="IKM11" s="102"/>
      <c r="IKN11" s="102"/>
      <c r="IKO11" s="102"/>
      <c r="IKP11" s="102"/>
      <c r="IKQ11" s="102"/>
      <c r="IKR11" s="102"/>
      <c r="IKS11" s="102"/>
      <c r="IKT11" s="102"/>
      <c r="IKU11" s="102"/>
      <c r="IKV11" s="102"/>
      <c r="IKW11" s="102"/>
      <c r="IKX11" s="102"/>
      <c r="IKY11" s="102"/>
      <c r="IKZ11" s="102"/>
      <c r="ILA11" s="102"/>
      <c r="ILB11" s="102"/>
      <c r="ILC11" s="102"/>
      <c r="ILD11" s="102"/>
      <c r="ILE11" s="102"/>
      <c r="ILF11" s="102"/>
      <c r="ILG11" s="102"/>
      <c r="ILH11" s="102"/>
      <c r="ILI11" s="102"/>
      <c r="ILJ11" s="102"/>
      <c r="ILK11" s="102"/>
      <c r="ILL11" s="102"/>
      <c r="ILM11" s="102"/>
      <c r="ILN11" s="102"/>
      <c r="ILO11" s="102"/>
      <c r="ILP11" s="102"/>
      <c r="ILQ11" s="102"/>
      <c r="ILR11" s="102"/>
      <c r="ILS11" s="102"/>
      <c r="ILT11" s="102"/>
      <c r="ILU11" s="102"/>
      <c r="ILV11" s="102"/>
      <c r="ILW11" s="102"/>
      <c r="ILX11" s="102"/>
      <c r="ILY11" s="102"/>
      <c r="ILZ11" s="102"/>
      <c r="IMA11" s="102"/>
      <c r="IMB11" s="102"/>
      <c r="IMC11" s="102"/>
      <c r="IMD11" s="102"/>
      <c r="IME11" s="102"/>
      <c r="IMF11" s="102"/>
      <c r="IMG11" s="102"/>
      <c r="IMH11" s="102"/>
      <c r="IMI11" s="102"/>
      <c r="IMJ11" s="102"/>
      <c r="IMK11" s="102"/>
      <c r="IML11" s="102"/>
      <c r="IMM11" s="102"/>
      <c r="IMN11" s="102"/>
      <c r="IMO11" s="102"/>
      <c r="IMP11" s="102"/>
      <c r="IMQ11" s="102"/>
      <c r="IMR11" s="102"/>
      <c r="IMS11" s="102"/>
      <c r="IMT11" s="102"/>
      <c r="IMU11" s="102"/>
      <c r="IMV11" s="102"/>
      <c r="IMW11" s="102"/>
      <c r="IMX11" s="102"/>
      <c r="IMY11" s="102"/>
      <c r="IMZ11" s="102"/>
      <c r="INA11" s="102"/>
      <c r="INB11" s="102"/>
      <c r="INC11" s="102"/>
      <c r="IND11" s="102"/>
      <c r="INE11" s="102"/>
      <c r="INF11" s="102"/>
      <c r="ING11" s="102"/>
      <c r="INH11" s="102"/>
      <c r="INI11" s="102"/>
      <c r="INJ11" s="102"/>
      <c r="INK11" s="102"/>
      <c r="INL11" s="102"/>
      <c r="INM11" s="102"/>
      <c r="INN11" s="102"/>
      <c r="INO11" s="102"/>
      <c r="INP11" s="102"/>
      <c r="INQ11" s="102"/>
      <c r="INR11" s="102"/>
      <c r="INS11" s="102"/>
      <c r="INT11" s="102"/>
      <c r="INU11" s="102"/>
      <c r="INV11" s="102"/>
      <c r="INW11" s="102"/>
      <c r="INX11" s="102"/>
      <c r="INY11" s="102"/>
      <c r="INZ11" s="102"/>
      <c r="IOA11" s="102"/>
      <c r="IOB11" s="102"/>
      <c r="IOC11" s="102"/>
      <c r="IOD11" s="102"/>
      <c r="IOE11" s="102"/>
      <c r="IOF11" s="102"/>
      <c r="IOG11" s="102"/>
      <c r="IOH11" s="102"/>
      <c r="IOI11" s="102"/>
      <c r="IOJ11" s="102"/>
      <c r="IOK11" s="102"/>
      <c r="IOL11" s="102"/>
      <c r="IOM11" s="102"/>
      <c r="ION11" s="102"/>
      <c r="IOO11" s="102"/>
      <c r="IOP11" s="102"/>
      <c r="IOQ11" s="102"/>
      <c r="IOR11" s="102"/>
      <c r="IOS11" s="102"/>
      <c r="IOT11" s="102"/>
      <c r="IOU11" s="102"/>
      <c r="IOV11" s="102"/>
      <c r="IOW11" s="102"/>
      <c r="IOX11" s="102"/>
      <c r="IOY11" s="102"/>
      <c r="IOZ11" s="102"/>
      <c r="IPA11" s="102"/>
      <c r="IPB11" s="102"/>
      <c r="IPC11" s="102"/>
      <c r="IPD11" s="102"/>
      <c r="IPE11" s="102"/>
      <c r="IPF11" s="102"/>
      <c r="IPG11" s="102"/>
      <c r="IPH11" s="102"/>
      <c r="IPI11" s="102"/>
      <c r="IPJ11" s="102"/>
      <c r="IPK11" s="102"/>
      <c r="IPL11" s="102"/>
      <c r="IPM11" s="102"/>
      <c r="IPN11" s="102"/>
      <c r="IPO11" s="102"/>
      <c r="IPP11" s="102"/>
      <c r="IPQ11" s="102"/>
      <c r="IPR11" s="102"/>
      <c r="IPS11" s="102"/>
      <c r="IPT11" s="102"/>
      <c r="IPU11" s="102"/>
      <c r="IPV11" s="102"/>
      <c r="IPW11" s="102"/>
      <c r="IPX11" s="102"/>
      <c r="IPY11" s="102"/>
      <c r="IPZ11" s="102"/>
      <c r="IQA11" s="102"/>
      <c r="IQB11" s="102"/>
      <c r="IQC11" s="102"/>
      <c r="IQD11" s="102"/>
      <c r="IQE11" s="102"/>
      <c r="IQF11" s="102"/>
      <c r="IQG11" s="102"/>
      <c r="IQH11" s="102"/>
      <c r="IQI11" s="102"/>
      <c r="IQJ11" s="102"/>
      <c r="IQK11" s="102"/>
      <c r="IQL11" s="102"/>
      <c r="IQM11" s="102"/>
      <c r="IQN11" s="102"/>
      <c r="IQO11" s="102"/>
      <c r="IQP11" s="102"/>
      <c r="IQQ11" s="102"/>
      <c r="IQR11" s="102"/>
      <c r="IQS11" s="102"/>
      <c r="IQT11" s="102"/>
      <c r="IQU11" s="102"/>
      <c r="IQV11" s="102"/>
      <c r="IQW11" s="102"/>
      <c r="IQX11" s="102"/>
      <c r="IQY11" s="102"/>
      <c r="IQZ11" s="102"/>
      <c r="IRA11" s="102"/>
      <c r="IRB11" s="102"/>
      <c r="IRC11" s="102"/>
      <c r="IRD11" s="102"/>
      <c r="IRE11" s="102"/>
      <c r="IRF11" s="102"/>
      <c r="IRG11" s="102"/>
      <c r="IRH11" s="102"/>
      <c r="IRI11" s="102"/>
      <c r="IRJ11" s="102"/>
      <c r="IRK11" s="102"/>
      <c r="IRL11" s="102"/>
      <c r="IRM11" s="102"/>
      <c r="IRN11" s="102"/>
      <c r="IRO11" s="102"/>
      <c r="IRP11" s="102"/>
      <c r="IRQ11" s="102"/>
      <c r="IRR11" s="102"/>
      <c r="IRS11" s="102"/>
      <c r="IRT11" s="102"/>
      <c r="IRU11" s="102"/>
      <c r="IRV11" s="102"/>
      <c r="IRW11" s="102"/>
      <c r="IRX11" s="102"/>
      <c r="IRY11" s="102"/>
      <c r="IRZ11" s="102"/>
      <c r="ISA11" s="102"/>
      <c r="ISB11" s="102"/>
      <c r="ISC11" s="102"/>
      <c r="ISD11" s="102"/>
      <c r="ISE11" s="102"/>
      <c r="ISF11" s="102"/>
      <c r="ISG11" s="102"/>
      <c r="ISH11" s="102"/>
      <c r="ISI11" s="102"/>
      <c r="ISJ11" s="102"/>
      <c r="ISK11" s="102"/>
      <c r="ISL11" s="102"/>
      <c r="ISM11" s="102"/>
      <c r="ISN11" s="102"/>
      <c r="ISO11" s="102"/>
      <c r="ISP11" s="102"/>
      <c r="ISQ11" s="102"/>
      <c r="ISR11" s="102"/>
      <c r="ISS11" s="102"/>
      <c r="IST11" s="102"/>
      <c r="ISU11" s="102"/>
      <c r="ISV11" s="102"/>
      <c r="ISW11" s="102"/>
      <c r="ISX11" s="102"/>
      <c r="ISY11" s="102"/>
      <c r="ISZ11" s="102"/>
      <c r="ITA11" s="102"/>
      <c r="ITB11" s="102"/>
      <c r="ITC11" s="102"/>
      <c r="ITD11" s="102"/>
      <c r="ITE11" s="102"/>
      <c r="ITF11" s="102"/>
      <c r="ITG11" s="102"/>
      <c r="ITH11" s="102"/>
      <c r="ITI11" s="102"/>
      <c r="ITJ11" s="102"/>
      <c r="ITK11" s="102"/>
      <c r="ITL11" s="102"/>
      <c r="ITM11" s="102"/>
      <c r="ITN11" s="102"/>
      <c r="ITO11" s="102"/>
      <c r="ITP11" s="102"/>
      <c r="ITQ11" s="102"/>
      <c r="ITR11" s="102"/>
      <c r="ITS11" s="102"/>
      <c r="ITT11" s="102"/>
      <c r="ITU11" s="102"/>
      <c r="ITV11" s="102"/>
      <c r="ITW11" s="102"/>
      <c r="ITX11" s="102"/>
      <c r="ITY11" s="102"/>
      <c r="ITZ11" s="102"/>
      <c r="IUA11" s="102"/>
      <c r="IUB11" s="102"/>
      <c r="IUC11" s="102"/>
      <c r="IUD11" s="102"/>
      <c r="IUE11" s="102"/>
      <c r="IUF11" s="102"/>
      <c r="IUG11" s="102"/>
      <c r="IUH11" s="102"/>
      <c r="IUI11" s="102"/>
      <c r="IUJ11" s="102"/>
      <c r="IUK11" s="102"/>
      <c r="IUL11" s="102"/>
      <c r="IUM11" s="102"/>
      <c r="IUN11" s="102"/>
      <c r="IUO11" s="102"/>
      <c r="IUP11" s="102"/>
      <c r="IUQ11" s="102"/>
      <c r="IUR11" s="102"/>
      <c r="IUS11" s="102"/>
      <c r="IUT11" s="102"/>
      <c r="IUU11" s="102"/>
      <c r="IUV11" s="102"/>
      <c r="IUW11" s="102"/>
      <c r="IUX11" s="102"/>
      <c r="IUY11" s="102"/>
      <c r="IUZ11" s="102"/>
      <c r="IVA11" s="102"/>
      <c r="IVB11" s="102"/>
      <c r="IVC11" s="102"/>
      <c r="IVD11" s="102"/>
      <c r="IVE11" s="102"/>
      <c r="IVF11" s="102"/>
      <c r="IVG11" s="102"/>
      <c r="IVH11" s="102"/>
      <c r="IVI11" s="102"/>
      <c r="IVJ11" s="102"/>
      <c r="IVK11" s="102"/>
      <c r="IVL11" s="102"/>
      <c r="IVM11" s="102"/>
      <c r="IVN11" s="102"/>
      <c r="IVO11" s="102"/>
      <c r="IVP11" s="102"/>
      <c r="IVQ11" s="102"/>
      <c r="IVR11" s="102"/>
      <c r="IVS11" s="102"/>
      <c r="IVT11" s="102"/>
      <c r="IVU11" s="102"/>
      <c r="IVV11" s="102"/>
      <c r="IVW11" s="102"/>
      <c r="IVX11" s="102"/>
      <c r="IVY11" s="102"/>
      <c r="IVZ11" s="102"/>
      <c r="IWA11" s="102"/>
      <c r="IWB11" s="102"/>
      <c r="IWC11" s="102"/>
      <c r="IWD11" s="102"/>
      <c r="IWE11" s="102"/>
      <c r="IWF11" s="102"/>
      <c r="IWG11" s="102"/>
      <c r="IWH11" s="102"/>
      <c r="IWI11" s="102"/>
      <c r="IWJ11" s="102"/>
      <c r="IWK11" s="102"/>
      <c r="IWL11" s="102"/>
      <c r="IWM11" s="102"/>
      <c r="IWN11" s="102"/>
      <c r="IWO11" s="102"/>
      <c r="IWP11" s="102"/>
      <c r="IWQ11" s="102"/>
      <c r="IWR11" s="102"/>
      <c r="IWS11" s="102"/>
      <c r="IWT11" s="102"/>
      <c r="IWU11" s="102"/>
      <c r="IWV11" s="102"/>
      <c r="IWW11" s="102"/>
      <c r="IWX11" s="102"/>
      <c r="IWY11" s="102"/>
      <c r="IWZ11" s="102"/>
      <c r="IXA11" s="102"/>
      <c r="IXB11" s="102"/>
      <c r="IXC11" s="102"/>
      <c r="IXD11" s="102"/>
      <c r="IXE11" s="102"/>
      <c r="IXF11" s="102"/>
      <c r="IXG11" s="102"/>
      <c r="IXH11" s="102"/>
      <c r="IXI11" s="102"/>
      <c r="IXJ11" s="102"/>
      <c r="IXK11" s="102"/>
      <c r="IXL11" s="102"/>
      <c r="IXM11" s="102"/>
      <c r="IXN11" s="102"/>
      <c r="IXO11" s="102"/>
      <c r="IXP11" s="102"/>
      <c r="IXQ11" s="102"/>
      <c r="IXR11" s="102"/>
      <c r="IXS11" s="102"/>
      <c r="IXT11" s="102"/>
      <c r="IXU11" s="102"/>
      <c r="IXV11" s="102"/>
      <c r="IXW11" s="102"/>
      <c r="IXX11" s="102"/>
      <c r="IXY11" s="102"/>
      <c r="IXZ11" s="102"/>
      <c r="IYA11" s="102"/>
      <c r="IYB11" s="102"/>
      <c r="IYC11" s="102"/>
      <c r="IYD11" s="102"/>
      <c r="IYE11" s="102"/>
      <c r="IYF11" s="102"/>
      <c r="IYG11" s="102"/>
      <c r="IYH11" s="102"/>
      <c r="IYI11" s="102"/>
      <c r="IYJ11" s="102"/>
      <c r="IYK11" s="102"/>
      <c r="IYL11" s="102"/>
      <c r="IYM11" s="102"/>
      <c r="IYN11" s="102"/>
      <c r="IYO11" s="102"/>
      <c r="IYP11" s="102"/>
      <c r="IYQ11" s="102"/>
      <c r="IYR11" s="102"/>
      <c r="IYS11" s="102"/>
      <c r="IYT11" s="102"/>
      <c r="IYU11" s="102"/>
      <c r="IYV11" s="102"/>
      <c r="IYW11" s="102"/>
      <c r="IYX11" s="102"/>
      <c r="IYY11" s="102"/>
      <c r="IYZ11" s="102"/>
      <c r="IZA11" s="102"/>
      <c r="IZB11" s="102"/>
      <c r="IZC11" s="102"/>
      <c r="IZD11" s="102"/>
      <c r="IZE11" s="102"/>
      <c r="IZF11" s="102"/>
      <c r="IZG11" s="102"/>
      <c r="IZH11" s="102"/>
      <c r="IZI11" s="102"/>
      <c r="IZJ11" s="102"/>
      <c r="IZK11" s="102"/>
      <c r="IZL11" s="102"/>
      <c r="IZM11" s="102"/>
      <c r="IZN11" s="102"/>
      <c r="IZO11" s="102"/>
      <c r="IZP11" s="102"/>
      <c r="IZQ11" s="102"/>
      <c r="IZR11" s="102"/>
      <c r="IZS11" s="102"/>
      <c r="IZT11" s="102"/>
      <c r="IZU11" s="102"/>
      <c r="IZV11" s="102"/>
      <c r="IZW11" s="102"/>
      <c r="IZX11" s="102"/>
      <c r="IZY11" s="102"/>
      <c r="IZZ11" s="102"/>
      <c r="JAA11" s="102"/>
      <c r="JAB11" s="102"/>
      <c r="JAC11" s="102"/>
      <c r="JAD11" s="102"/>
      <c r="JAE11" s="102"/>
      <c r="JAF11" s="102"/>
      <c r="JAG11" s="102"/>
      <c r="JAH11" s="102"/>
      <c r="JAI11" s="102"/>
      <c r="JAJ11" s="102"/>
      <c r="JAK11" s="102"/>
      <c r="JAL11" s="102"/>
      <c r="JAM11" s="102"/>
      <c r="JAN11" s="102"/>
      <c r="JAO11" s="102"/>
      <c r="JAP11" s="102"/>
      <c r="JAQ11" s="102"/>
      <c r="JAR11" s="102"/>
      <c r="JAS11" s="102"/>
      <c r="JAT11" s="102"/>
      <c r="JAU11" s="102"/>
      <c r="JAV11" s="102"/>
      <c r="JAW11" s="102"/>
      <c r="JAX11" s="102"/>
      <c r="JAY11" s="102"/>
      <c r="JAZ11" s="102"/>
      <c r="JBA11" s="102"/>
      <c r="JBB11" s="102"/>
      <c r="JBC11" s="102"/>
      <c r="JBD11" s="102"/>
      <c r="JBE11" s="102"/>
      <c r="JBF11" s="102"/>
      <c r="JBG11" s="102"/>
      <c r="JBH11" s="102"/>
      <c r="JBI11" s="102"/>
      <c r="JBJ11" s="102"/>
      <c r="JBK11" s="102"/>
      <c r="JBL11" s="102"/>
      <c r="JBM11" s="102"/>
      <c r="JBN11" s="102"/>
      <c r="JBO11" s="102"/>
      <c r="JBP11" s="102"/>
      <c r="JBQ11" s="102"/>
      <c r="JBR11" s="102"/>
      <c r="JBS11" s="102"/>
      <c r="JBT11" s="102"/>
      <c r="JBU11" s="102"/>
      <c r="JBV11" s="102"/>
      <c r="JBW11" s="102"/>
      <c r="JBX11" s="102"/>
      <c r="JBY11" s="102"/>
      <c r="JBZ11" s="102"/>
      <c r="JCA11" s="102"/>
      <c r="JCB11" s="102"/>
      <c r="JCC11" s="102"/>
      <c r="JCD11" s="102"/>
      <c r="JCE11" s="102"/>
      <c r="JCF11" s="102"/>
      <c r="JCG11" s="102"/>
      <c r="JCH11" s="102"/>
      <c r="JCI11" s="102"/>
      <c r="JCJ11" s="102"/>
      <c r="JCK11" s="102"/>
      <c r="JCL11" s="102"/>
      <c r="JCM11" s="102"/>
      <c r="JCN11" s="102"/>
      <c r="JCO11" s="102"/>
      <c r="JCP11" s="102"/>
      <c r="JCQ11" s="102"/>
      <c r="JCR11" s="102"/>
      <c r="JCS11" s="102"/>
      <c r="JCT11" s="102"/>
      <c r="JCU11" s="102"/>
      <c r="JCV11" s="102"/>
      <c r="JCW11" s="102"/>
      <c r="JCX11" s="102"/>
      <c r="JCY11" s="102"/>
      <c r="JCZ11" s="102"/>
      <c r="JDA11" s="102"/>
      <c r="JDB11" s="102"/>
      <c r="JDC11" s="102"/>
      <c r="JDD11" s="102"/>
      <c r="JDE11" s="102"/>
      <c r="JDF11" s="102"/>
      <c r="JDG11" s="102"/>
      <c r="JDH11" s="102"/>
      <c r="JDI11" s="102"/>
      <c r="JDJ11" s="102"/>
      <c r="JDK11" s="102"/>
      <c r="JDL11" s="102"/>
      <c r="JDM11" s="102"/>
      <c r="JDN11" s="102"/>
      <c r="JDO11" s="102"/>
      <c r="JDP11" s="102"/>
      <c r="JDQ11" s="102"/>
      <c r="JDR11" s="102"/>
      <c r="JDS11" s="102"/>
      <c r="JDT11" s="102"/>
      <c r="JDU11" s="102"/>
      <c r="JDV11" s="102"/>
      <c r="JDW11" s="102"/>
      <c r="JDX11" s="102"/>
      <c r="JDY11" s="102"/>
      <c r="JDZ11" s="102"/>
      <c r="JEA11" s="102"/>
      <c r="JEB11" s="102"/>
      <c r="JEC11" s="102"/>
      <c r="JED11" s="102"/>
      <c r="JEE11" s="102"/>
      <c r="JEF11" s="102"/>
      <c r="JEG11" s="102"/>
      <c r="JEH11" s="102"/>
      <c r="JEI11" s="102"/>
      <c r="JEJ11" s="102"/>
      <c r="JEK11" s="102"/>
      <c r="JEL11" s="102"/>
      <c r="JEM11" s="102"/>
      <c r="JEN11" s="102"/>
      <c r="JEO11" s="102"/>
      <c r="JEP11" s="102"/>
      <c r="JEQ11" s="102"/>
      <c r="JER11" s="102"/>
      <c r="JES11" s="102"/>
      <c r="JET11" s="102"/>
      <c r="JEU11" s="102"/>
      <c r="JEV11" s="102"/>
      <c r="JEW11" s="102"/>
      <c r="JEX11" s="102"/>
      <c r="JEY11" s="102"/>
      <c r="JEZ11" s="102"/>
      <c r="JFA11" s="102"/>
      <c r="JFB11" s="102"/>
      <c r="JFC11" s="102"/>
      <c r="JFD11" s="102"/>
      <c r="JFE11" s="102"/>
      <c r="JFF11" s="102"/>
      <c r="JFG11" s="102"/>
      <c r="JFH11" s="102"/>
      <c r="JFI11" s="102"/>
      <c r="JFJ11" s="102"/>
      <c r="JFK11" s="102"/>
      <c r="JFL11" s="102"/>
      <c r="JFM11" s="102"/>
      <c r="JFN11" s="102"/>
      <c r="JFO11" s="102"/>
      <c r="JFP11" s="102"/>
      <c r="JFQ11" s="102"/>
      <c r="JFR11" s="102"/>
      <c r="JFS11" s="102"/>
      <c r="JFT11" s="102"/>
      <c r="JFU11" s="102"/>
      <c r="JFV11" s="102"/>
      <c r="JFW11" s="102"/>
      <c r="JFX11" s="102"/>
      <c r="JFY11" s="102"/>
      <c r="JFZ11" s="102"/>
      <c r="JGA11" s="102"/>
      <c r="JGB11" s="102"/>
      <c r="JGC11" s="102"/>
      <c r="JGD11" s="102"/>
      <c r="JGE11" s="102"/>
      <c r="JGF11" s="102"/>
      <c r="JGG11" s="102"/>
      <c r="JGH11" s="102"/>
      <c r="JGI11" s="102"/>
      <c r="JGJ11" s="102"/>
      <c r="JGK11" s="102"/>
      <c r="JGL11" s="102"/>
      <c r="JGM11" s="102"/>
      <c r="JGN11" s="102"/>
      <c r="JGO11" s="102"/>
      <c r="JGP11" s="102"/>
      <c r="JGQ11" s="102"/>
      <c r="JGR11" s="102"/>
      <c r="JGS11" s="102"/>
      <c r="JGT11" s="102"/>
      <c r="JGU11" s="102"/>
      <c r="JGV11" s="102"/>
      <c r="JGW11" s="102"/>
      <c r="JGX11" s="102"/>
      <c r="JGY11" s="102"/>
      <c r="JGZ11" s="102"/>
      <c r="JHA11" s="102"/>
      <c r="JHB11" s="102"/>
      <c r="JHC11" s="102"/>
      <c r="JHD11" s="102"/>
      <c r="JHE11" s="102"/>
      <c r="JHF11" s="102"/>
      <c r="JHG11" s="102"/>
      <c r="JHH11" s="102"/>
      <c r="JHI11" s="102"/>
      <c r="JHJ11" s="102"/>
      <c r="JHK11" s="102"/>
      <c r="JHL11" s="102"/>
      <c r="JHM11" s="102"/>
      <c r="JHN11" s="102"/>
      <c r="JHO11" s="102"/>
      <c r="JHP11" s="102"/>
      <c r="JHQ11" s="102"/>
      <c r="JHR11" s="102"/>
      <c r="JHS11" s="102"/>
      <c r="JHT11" s="102"/>
      <c r="JHU11" s="102"/>
      <c r="JHV11" s="102"/>
      <c r="JHW11" s="102"/>
      <c r="JHX11" s="102"/>
      <c r="JHY11" s="102"/>
      <c r="JHZ11" s="102"/>
      <c r="JIA11" s="102"/>
      <c r="JIB11" s="102"/>
      <c r="JIC11" s="102"/>
      <c r="JID11" s="102"/>
      <c r="JIE11" s="102"/>
      <c r="JIF11" s="102"/>
      <c r="JIG11" s="102"/>
      <c r="JIH11" s="102"/>
      <c r="JII11" s="102"/>
      <c r="JIJ11" s="102"/>
      <c r="JIK11" s="102"/>
      <c r="JIL11" s="102"/>
      <c r="JIM11" s="102"/>
      <c r="JIN11" s="102"/>
      <c r="JIO11" s="102"/>
      <c r="JIP11" s="102"/>
      <c r="JIQ11" s="102"/>
      <c r="JIR11" s="102"/>
      <c r="JIS11" s="102"/>
      <c r="JIT11" s="102"/>
      <c r="JIU11" s="102"/>
      <c r="JIV11" s="102"/>
      <c r="JIW11" s="102"/>
      <c r="JIX11" s="102"/>
      <c r="JIY11" s="102"/>
      <c r="JIZ11" s="102"/>
      <c r="JJA11" s="102"/>
      <c r="JJB11" s="102"/>
      <c r="JJC11" s="102"/>
      <c r="JJD11" s="102"/>
      <c r="JJE11" s="102"/>
      <c r="JJF11" s="102"/>
      <c r="JJG11" s="102"/>
      <c r="JJH11" s="102"/>
      <c r="JJI11" s="102"/>
      <c r="JJJ11" s="102"/>
      <c r="JJK11" s="102"/>
      <c r="JJL11" s="102"/>
      <c r="JJM11" s="102"/>
      <c r="JJN11" s="102"/>
      <c r="JJO11" s="102"/>
      <c r="JJP11" s="102"/>
      <c r="JJQ11" s="102"/>
      <c r="JJR11" s="102"/>
      <c r="JJS11" s="102"/>
      <c r="JJT11" s="102"/>
      <c r="JJU11" s="102"/>
      <c r="JJV11" s="102"/>
      <c r="JJW11" s="102"/>
      <c r="JJX11" s="102"/>
      <c r="JJY11" s="102"/>
      <c r="JJZ11" s="102"/>
      <c r="JKA11" s="102"/>
      <c r="JKB11" s="102"/>
      <c r="JKC11" s="102"/>
      <c r="JKD11" s="102"/>
      <c r="JKE11" s="102"/>
      <c r="JKF11" s="102"/>
      <c r="JKG11" s="102"/>
      <c r="JKH11" s="102"/>
      <c r="JKI11" s="102"/>
      <c r="JKJ11" s="102"/>
      <c r="JKK11" s="102"/>
      <c r="JKL11" s="102"/>
      <c r="JKM11" s="102"/>
      <c r="JKN11" s="102"/>
      <c r="JKO11" s="102"/>
      <c r="JKP11" s="102"/>
      <c r="JKQ11" s="102"/>
      <c r="JKR11" s="102"/>
      <c r="JKS11" s="102"/>
      <c r="JKT11" s="102"/>
      <c r="JKU11" s="102"/>
      <c r="JKV11" s="102"/>
      <c r="JKW11" s="102"/>
      <c r="JKX11" s="102"/>
      <c r="JKY11" s="102"/>
      <c r="JKZ11" s="102"/>
      <c r="JLA11" s="102"/>
      <c r="JLB11" s="102"/>
      <c r="JLC11" s="102"/>
      <c r="JLD11" s="102"/>
      <c r="JLE11" s="102"/>
      <c r="JLF11" s="102"/>
      <c r="JLG11" s="102"/>
      <c r="JLH11" s="102"/>
      <c r="JLI11" s="102"/>
      <c r="JLJ11" s="102"/>
      <c r="JLK11" s="102"/>
      <c r="JLL11" s="102"/>
      <c r="JLM11" s="102"/>
      <c r="JLN11" s="102"/>
      <c r="JLO11" s="102"/>
      <c r="JLP11" s="102"/>
      <c r="JLQ11" s="102"/>
      <c r="JLR11" s="102"/>
      <c r="JLS11" s="102"/>
      <c r="JLT11" s="102"/>
      <c r="JLU11" s="102"/>
      <c r="JLV11" s="102"/>
      <c r="JLW11" s="102"/>
      <c r="JLX11" s="102"/>
      <c r="JLY11" s="102"/>
      <c r="JLZ11" s="102"/>
      <c r="JMA11" s="102"/>
      <c r="JMB11" s="102"/>
      <c r="JMC11" s="102"/>
      <c r="JMD11" s="102"/>
      <c r="JME11" s="102"/>
      <c r="JMF11" s="102"/>
      <c r="JMG11" s="102"/>
      <c r="JMH11" s="102"/>
      <c r="JMI11" s="102"/>
      <c r="JMJ11" s="102"/>
      <c r="JMK11" s="102"/>
      <c r="JML11" s="102"/>
      <c r="JMM11" s="102"/>
      <c r="JMN11" s="102"/>
      <c r="JMO11" s="102"/>
      <c r="JMP11" s="102"/>
      <c r="JMQ11" s="102"/>
      <c r="JMR11" s="102"/>
      <c r="JMS11" s="102"/>
      <c r="JMT11" s="102"/>
      <c r="JMU11" s="102"/>
      <c r="JMV11" s="102"/>
      <c r="JMW11" s="102"/>
      <c r="JMX11" s="102"/>
      <c r="JMY11" s="102"/>
      <c r="JMZ11" s="102"/>
      <c r="JNA11" s="102"/>
      <c r="JNB11" s="102"/>
      <c r="JNC11" s="102"/>
      <c r="JND11" s="102"/>
      <c r="JNE11" s="102"/>
      <c r="JNF11" s="102"/>
      <c r="JNG11" s="102"/>
      <c r="JNH11" s="102"/>
      <c r="JNI11" s="102"/>
      <c r="JNJ11" s="102"/>
      <c r="JNK11" s="102"/>
      <c r="JNL11" s="102"/>
      <c r="JNM11" s="102"/>
      <c r="JNN11" s="102"/>
      <c r="JNO11" s="102"/>
      <c r="JNP11" s="102"/>
      <c r="JNQ11" s="102"/>
      <c r="JNR11" s="102"/>
      <c r="JNS11" s="102"/>
      <c r="JNT11" s="102"/>
      <c r="JNU11" s="102"/>
      <c r="JNV11" s="102"/>
      <c r="JNW11" s="102"/>
      <c r="JNX11" s="102"/>
      <c r="JNY11" s="102"/>
      <c r="JNZ11" s="102"/>
      <c r="JOA11" s="102"/>
      <c r="JOB11" s="102"/>
      <c r="JOC11" s="102"/>
      <c r="JOD11" s="102"/>
      <c r="JOE11" s="102"/>
      <c r="JOF11" s="102"/>
      <c r="JOG11" s="102"/>
      <c r="JOH11" s="102"/>
      <c r="JOI11" s="102"/>
      <c r="JOJ11" s="102"/>
      <c r="JOK11" s="102"/>
      <c r="JOL11" s="102"/>
      <c r="JOM11" s="102"/>
      <c r="JON11" s="102"/>
      <c r="JOO11" s="102"/>
      <c r="JOP11" s="102"/>
      <c r="JOQ11" s="102"/>
      <c r="JOR11" s="102"/>
      <c r="JOS11" s="102"/>
      <c r="JOT11" s="102"/>
      <c r="JOU11" s="102"/>
      <c r="JOV11" s="102"/>
      <c r="JOW11" s="102"/>
      <c r="JOX11" s="102"/>
      <c r="JOY11" s="102"/>
      <c r="JOZ11" s="102"/>
      <c r="JPA11" s="102"/>
      <c r="JPB11" s="102"/>
      <c r="JPC11" s="102"/>
      <c r="JPD11" s="102"/>
      <c r="JPE11" s="102"/>
      <c r="JPF11" s="102"/>
      <c r="JPG11" s="102"/>
      <c r="JPH11" s="102"/>
      <c r="JPI11" s="102"/>
      <c r="JPJ11" s="102"/>
      <c r="JPK11" s="102"/>
      <c r="JPL11" s="102"/>
      <c r="JPM11" s="102"/>
      <c r="JPN11" s="102"/>
      <c r="JPO11" s="102"/>
      <c r="JPP11" s="102"/>
      <c r="JPQ11" s="102"/>
      <c r="JPR11" s="102"/>
      <c r="JPS11" s="102"/>
      <c r="JPT11" s="102"/>
      <c r="JPU11" s="102"/>
      <c r="JPV11" s="102"/>
      <c r="JPW11" s="102"/>
      <c r="JPX11" s="102"/>
      <c r="JPY11" s="102"/>
      <c r="JPZ11" s="102"/>
      <c r="JQA11" s="102"/>
      <c r="JQB11" s="102"/>
      <c r="JQC11" s="102"/>
      <c r="JQD11" s="102"/>
      <c r="JQE11" s="102"/>
      <c r="JQF11" s="102"/>
      <c r="JQG11" s="102"/>
      <c r="JQH11" s="102"/>
      <c r="JQI11" s="102"/>
      <c r="JQJ11" s="102"/>
      <c r="JQK11" s="102"/>
      <c r="JQL11" s="102"/>
      <c r="JQM11" s="102"/>
      <c r="JQN11" s="102"/>
      <c r="JQO11" s="102"/>
      <c r="JQP11" s="102"/>
      <c r="JQQ11" s="102"/>
      <c r="JQR11" s="102"/>
      <c r="JQS11" s="102"/>
      <c r="JQT11" s="102"/>
      <c r="JQU11" s="102"/>
      <c r="JQV11" s="102"/>
      <c r="JQW11" s="102"/>
      <c r="JQX11" s="102"/>
      <c r="JQY11" s="102"/>
      <c r="JQZ11" s="102"/>
      <c r="JRA11" s="102"/>
      <c r="JRB11" s="102"/>
      <c r="JRC11" s="102"/>
      <c r="JRD11" s="102"/>
      <c r="JRE11" s="102"/>
      <c r="JRF11" s="102"/>
      <c r="JRG11" s="102"/>
      <c r="JRH11" s="102"/>
      <c r="JRI11" s="102"/>
      <c r="JRJ11" s="102"/>
      <c r="JRK11" s="102"/>
      <c r="JRL11" s="102"/>
      <c r="JRM11" s="102"/>
      <c r="JRN11" s="102"/>
      <c r="JRO11" s="102"/>
      <c r="JRP11" s="102"/>
      <c r="JRQ11" s="102"/>
      <c r="JRR11" s="102"/>
      <c r="JRS11" s="102"/>
      <c r="JRT11" s="102"/>
      <c r="JRU11" s="102"/>
      <c r="JRV11" s="102"/>
      <c r="JRW11" s="102"/>
      <c r="JRX11" s="102"/>
      <c r="JRY11" s="102"/>
      <c r="JRZ11" s="102"/>
      <c r="JSA11" s="102"/>
      <c r="JSB11" s="102"/>
      <c r="JSC11" s="102"/>
      <c r="JSD11" s="102"/>
      <c r="JSE11" s="102"/>
      <c r="JSF11" s="102"/>
      <c r="JSG11" s="102"/>
      <c r="JSH11" s="102"/>
      <c r="JSI11" s="102"/>
      <c r="JSJ11" s="102"/>
      <c r="JSK11" s="102"/>
      <c r="JSL11" s="102"/>
      <c r="JSM11" s="102"/>
      <c r="JSN11" s="102"/>
      <c r="JSO11" s="102"/>
      <c r="JSP11" s="102"/>
      <c r="JSQ11" s="102"/>
      <c r="JSR11" s="102"/>
      <c r="JSS11" s="102"/>
      <c r="JST11" s="102"/>
      <c r="JSU11" s="102"/>
      <c r="JSV11" s="102"/>
      <c r="JSW11" s="102"/>
      <c r="JSX11" s="102"/>
      <c r="JSY11" s="102"/>
      <c r="JSZ11" s="102"/>
      <c r="JTA11" s="102"/>
      <c r="JTB11" s="102"/>
      <c r="JTC11" s="102"/>
      <c r="JTD11" s="102"/>
      <c r="JTE11" s="102"/>
      <c r="JTF11" s="102"/>
      <c r="JTG11" s="102"/>
      <c r="JTH11" s="102"/>
      <c r="JTI11" s="102"/>
      <c r="JTJ11" s="102"/>
      <c r="JTK11" s="102"/>
      <c r="JTL11" s="102"/>
      <c r="JTM11" s="102"/>
      <c r="JTN11" s="102"/>
      <c r="JTO11" s="102"/>
      <c r="JTP11" s="102"/>
      <c r="JTQ11" s="102"/>
      <c r="JTR11" s="102"/>
      <c r="JTS11" s="102"/>
      <c r="JTT11" s="102"/>
      <c r="JTU11" s="102"/>
      <c r="JTV11" s="102"/>
      <c r="JTW11" s="102"/>
      <c r="JTX11" s="102"/>
      <c r="JTY11" s="102"/>
      <c r="JTZ11" s="102"/>
      <c r="JUA11" s="102"/>
      <c r="JUB11" s="102"/>
      <c r="JUC11" s="102"/>
      <c r="JUD11" s="102"/>
      <c r="JUE11" s="102"/>
      <c r="JUF11" s="102"/>
      <c r="JUG11" s="102"/>
      <c r="JUH11" s="102"/>
      <c r="JUI11" s="102"/>
      <c r="JUJ11" s="102"/>
      <c r="JUK11" s="102"/>
      <c r="JUL11" s="102"/>
      <c r="JUM11" s="102"/>
      <c r="JUN11" s="102"/>
      <c r="JUO11" s="102"/>
      <c r="JUP11" s="102"/>
      <c r="JUQ11" s="102"/>
      <c r="JUR11" s="102"/>
      <c r="JUS11" s="102"/>
      <c r="JUT11" s="102"/>
      <c r="JUU11" s="102"/>
      <c r="JUV11" s="102"/>
      <c r="JUW11" s="102"/>
      <c r="JUX11" s="102"/>
      <c r="JUY11" s="102"/>
      <c r="JUZ11" s="102"/>
      <c r="JVA11" s="102"/>
      <c r="JVB11" s="102"/>
      <c r="JVC11" s="102"/>
      <c r="JVD11" s="102"/>
      <c r="JVE11" s="102"/>
      <c r="JVF11" s="102"/>
      <c r="JVG11" s="102"/>
      <c r="JVH11" s="102"/>
      <c r="JVI11" s="102"/>
      <c r="JVJ11" s="102"/>
      <c r="JVK11" s="102"/>
      <c r="JVL11" s="102"/>
      <c r="JVM11" s="102"/>
      <c r="JVN11" s="102"/>
      <c r="JVO11" s="102"/>
      <c r="JVP11" s="102"/>
      <c r="JVQ11" s="102"/>
      <c r="JVR11" s="102"/>
      <c r="JVS11" s="102"/>
      <c r="JVT11" s="102"/>
      <c r="JVU11" s="102"/>
      <c r="JVV11" s="102"/>
      <c r="JVW11" s="102"/>
      <c r="JVX11" s="102"/>
      <c r="JVY11" s="102"/>
      <c r="JVZ11" s="102"/>
      <c r="JWA11" s="102"/>
      <c r="JWB11" s="102"/>
      <c r="JWC11" s="102"/>
      <c r="JWD11" s="102"/>
      <c r="JWE11" s="102"/>
      <c r="JWF11" s="102"/>
      <c r="JWG11" s="102"/>
      <c r="JWH11" s="102"/>
      <c r="JWI11" s="102"/>
      <c r="JWJ11" s="102"/>
      <c r="JWK11" s="102"/>
      <c r="JWL11" s="102"/>
      <c r="JWM11" s="102"/>
      <c r="JWN11" s="102"/>
      <c r="JWO11" s="102"/>
      <c r="JWP11" s="102"/>
      <c r="JWQ11" s="102"/>
      <c r="JWR11" s="102"/>
      <c r="JWS11" s="102"/>
      <c r="JWT11" s="102"/>
      <c r="JWU11" s="102"/>
      <c r="JWV11" s="102"/>
      <c r="JWW11" s="102"/>
      <c r="JWX11" s="102"/>
      <c r="JWY11" s="102"/>
      <c r="JWZ11" s="102"/>
      <c r="JXA11" s="102"/>
      <c r="JXB11" s="102"/>
      <c r="JXC11" s="102"/>
      <c r="JXD11" s="102"/>
      <c r="JXE11" s="102"/>
      <c r="JXF11" s="102"/>
      <c r="JXG11" s="102"/>
      <c r="JXH11" s="102"/>
      <c r="JXI11" s="102"/>
      <c r="JXJ11" s="102"/>
      <c r="JXK11" s="102"/>
      <c r="JXL11" s="102"/>
      <c r="JXM11" s="102"/>
      <c r="JXN11" s="102"/>
      <c r="JXO11" s="102"/>
      <c r="JXP11" s="102"/>
      <c r="JXQ11" s="102"/>
      <c r="JXR11" s="102"/>
      <c r="JXS11" s="102"/>
      <c r="JXT11" s="102"/>
      <c r="JXU11" s="102"/>
      <c r="JXV11" s="102"/>
      <c r="JXW11" s="102"/>
      <c r="JXX11" s="102"/>
      <c r="JXY11" s="102"/>
      <c r="JXZ11" s="102"/>
      <c r="JYA11" s="102"/>
      <c r="JYB11" s="102"/>
      <c r="JYC11" s="102"/>
      <c r="JYD11" s="102"/>
      <c r="JYE11" s="102"/>
      <c r="JYF11" s="102"/>
      <c r="JYG11" s="102"/>
      <c r="JYH11" s="102"/>
      <c r="JYI11" s="102"/>
      <c r="JYJ11" s="102"/>
      <c r="JYK11" s="102"/>
      <c r="JYL11" s="102"/>
      <c r="JYM11" s="102"/>
      <c r="JYN11" s="102"/>
      <c r="JYO11" s="102"/>
      <c r="JYP11" s="102"/>
      <c r="JYQ11" s="102"/>
      <c r="JYR11" s="102"/>
      <c r="JYS11" s="102"/>
      <c r="JYT11" s="102"/>
      <c r="JYU11" s="102"/>
      <c r="JYV11" s="102"/>
      <c r="JYW11" s="102"/>
      <c r="JYX11" s="102"/>
      <c r="JYY11" s="102"/>
      <c r="JYZ11" s="102"/>
      <c r="JZA11" s="102"/>
      <c r="JZB11" s="102"/>
      <c r="JZC11" s="102"/>
      <c r="JZD11" s="102"/>
      <c r="JZE11" s="102"/>
      <c r="JZF11" s="102"/>
      <c r="JZG11" s="102"/>
      <c r="JZH11" s="102"/>
      <c r="JZI11" s="102"/>
      <c r="JZJ11" s="102"/>
      <c r="JZK11" s="102"/>
      <c r="JZL11" s="102"/>
      <c r="JZM11" s="102"/>
      <c r="JZN11" s="102"/>
      <c r="JZO11" s="102"/>
      <c r="JZP11" s="102"/>
      <c r="JZQ11" s="102"/>
      <c r="JZR11" s="102"/>
      <c r="JZS11" s="102"/>
      <c r="JZT11" s="102"/>
      <c r="JZU11" s="102"/>
      <c r="JZV11" s="102"/>
      <c r="JZW11" s="102"/>
      <c r="JZX11" s="102"/>
      <c r="JZY11" s="102"/>
      <c r="JZZ11" s="102"/>
      <c r="KAA11" s="102"/>
      <c r="KAB11" s="102"/>
      <c r="KAC11" s="102"/>
      <c r="KAD11" s="102"/>
      <c r="KAE11" s="102"/>
      <c r="KAF11" s="102"/>
      <c r="KAG11" s="102"/>
      <c r="KAH11" s="102"/>
      <c r="KAI11" s="102"/>
      <c r="KAJ11" s="102"/>
      <c r="KAK11" s="102"/>
      <c r="KAL11" s="102"/>
      <c r="KAM11" s="102"/>
      <c r="KAN11" s="102"/>
      <c r="KAO11" s="102"/>
      <c r="KAP11" s="102"/>
      <c r="KAQ11" s="102"/>
      <c r="KAR11" s="102"/>
      <c r="KAS11" s="102"/>
      <c r="KAT11" s="102"/>
      <c r="KAU11" s="102"/>
      <c r="KAV11" s="102"/>
      <c r="KAW11" s="102"/>
      <c r="KAX11" s="102"/>
      <c r="KAY11" s="102"/>
      <c r="KAZ11" s="102"/>
      <c r="KBA11" s="102"/>
      <c r="KBB11" s="102"/>
      <c r="KBC11" s="102"/>
      <c r="KBD11" s="102"/>
      <c r="KBE11" s="102"/>
      <c r="KBF11" s="102"/>
      <c r="KBG11" s="102"/>
      <c r="KBH11" s="102"/>
      <c r="KBI11" s="102"/>
      <c r="KBJ11" s="102"/>
      <c r="KBK11" s="102"/>
      <c r="KBL11" s="102"/>
      <c r="KBM11" s="102"/>
      <c r="KBN11" s="102"/>
      <c r="KBO11" s="102"/>
      <c r="KBP11" s="102"/>
      <c r="KBQ11" s="102"/>
      <c r="KBR11" s="102"/>
      <c r="KBS11" s="102"/>
      <c r="KBT11" s="102"/>
      <c r="KBU11" s="102"/>
      <c r="KBV11" s="102"/>
      <c r="KBW11" s="102"/>
      <c r="KBX11" s="102"/>
      <c r="KBY11" s="102"/>
      <c r="KBZ11" s="102"/>
      <c r="KCA11" s="102"/>
      <c r="KCB11" s="102"/>
      <c r="KCC11" s="102"/>
      <c r="KCD11" s="102"/>
      <c r="KCE11" s="102"/>
      <c r="KCF11" s="102"/>
      <c r="KCG11" s="102"/>
      <c r="KCH11" s="102"/>
      <c r="KCI11" s="102"/>
      <c r="KCJ11" s="102"/>
      <c r="KCK11" s="102"/>
      <c r="KCL11" s="102"/>
      <c r="KCM11" s="102"/>
      <c r="KCN11" s="102"/>
      <c r="KCO11" s="102"/>
      <c r="KCP11" s="102"/>
      <c r="KCQ11" s="102"/>
      <c r="KCR11" s="102"/>
      <c r="KCS11" s="102"/>
      <c r="KCT11" s="102"/>
      <c r="KCU11" s="102"/>
      <c r="KCV11" s="102"/>
      <c r="KCW11" s="102"/>
      <c r="KCX11" s="102"/>
      <c r="KCY11" s="102"/>
      <c r="KCZ11" s="102"/>
      <c r="KDA11" s="102"/>
      <c r="KDB11" s="102"/>
      <c r="KDC11" s="102"/>
      <c r="KDD11" s="102"/>
      <c r="KDE11" s="102"/>
      <c r="KDF11" s="102"/>
      <c r="KDG11" s="102"/>
      <c r="KDH11" s="102"/>
      <c r="KDI11" s="102"/>
      <c r="KDJ11" s="102"/>
      <c r="KDK11" s="102"/>
      <c r="KDL11" s="102"/>
      <c r="KDM11" s="102"/>
      <c r="KDN11" s="102"/>
      <c r="KDO11" s="102"/>
      <c r="KDP11" s="102"/>
      <c r="KDQ11" s="102"/>
      <c r="KDR11" s="102"/>
      <c r="KDS11" s="102"/>
      <c r="KDT11" s="102"/>
      <c r="KDU11" s="102"/>
      <c r="KDV11" s="102"/>
      <c r="KDW11" s="102"/>
      <c r="KDX11" s="102"/>
      <c r="KDY11" s="102"/>
      <c r="KDZ11" s="102"/>
      <c r="KEA11" s="102"/>
      <c r="KEB11" s="102"/>
      <c r="KEC11" s="102"/>
      <c r="KED11" s="102"/>
      <c r="KEE11" s="102"/>
      <c r="KEF11" s="102"/>
      <c r="KEG11" s="102"/>
      <c r="KEH11" s="102"/>
      <c r="KEI11" s="102"/>
      <c r="KEJ11" s="102"/>
      <c r="KEK11" s="102"/>
      <c r="KEL11" s="102"/>
      <c r="KEM11" s="102"/>
      <c r="KEN11" s="102"/>
      <c r="KEO11" s="102"/>
      <c r="KEP11" s="102"/>
      <c r="KEQ11" s="102"/>
      <c r="KER11" s="102"/>
      <c r="KES11" s="102"/>
      <c r="KET11" s="102"/>
      <c r="KEU11" s="102"/>
      <c r="KEV11" s="102"/>
      <c r="KEW11" s="102"/>
      <c r="KEX11" s="102"/>
      <c r="KEY11" s="102"/>
      <c r="KEZ11" s="102"/>
      <c r="KFA11" s="102"/>
      <c r="KFB11" s="102"/>
      <c r="KFC11" s="102"/>
      <c r="KFD11" s="102"/>
      <c r="KFE11" s="102"/>
      <c r="KFF11" s="102"/>
      <c r="KFG11" s="102"/>
      <c r="KFH11" s="102"/>
      <c r="KFI11" s="102"/>
      <c r="KFJ11" s="102"/>
      <c r="KFK11" s="102"/>
      <c r="KFL11" s="102"/>
      <c r="KFM11" s="102"/>
      <c r="KFN11" s="102"/>
      <c r="KFO11" s="102"/>
      <c r="KFP11" s="102"/>
      <c r="KFQ11" s="102"/>
      <c r="KFR11" s="102"/>
      <c r="KFS11" s="102"/>
      <c r="KFT11" s="102"/>
      <c r="KFU11" s="102"/>
      <c r="KFV11" s="102"/>
      <c r="KFW11" s="102"/>
      <c r="KFX11" s="102"/>
      <c r="KFY11" s="102"/>
      <c r="KFZ11" s="102"/>
      <c r="KGA11" s="102"/>
      <c r="KGB11" s="102"/>
      <c r="KGC11" s="102"/>
      <c r="KGD11" s="102"/>
      <c r="KGE11" s="102"/>
      <c r="KGF11" s="102"/>
      <c r="KGG11" s="102"/>
      <c r="KGH11" s="102"/>
      <c r="KGI11" s="102"/>
      <c r="KGJ11" s="102"/>
      <c r="KGK11" s="102"/>
      <c r="KGL11" s="102"/>
      <c r="KGM11" s="102"/>
      <c r="KGN11" s="102"/>
      <c r="KGO11" s="102"/>
      <c r="KGP11" s="102"/>
      <c r="KGQ11" s="102"/>
      <c r="KGR11" s="102"/>
      <c r="KGS11" s="102"/>
      <c r="KGT11" s="102"/>
      <c r="KGU11" s="102"/>
      <c r="KGV11" s="102"/>
      <c r="KGW11" s="102"/>
      <c r="KGX11" s="102"/>
      <c r="KGY11" s="102"/>
      <c r="KGZ11" s="102"/>
      <c r="KHA11" s="102"/>
      <c r="KHB11" s="102"/>
      <c r="KHC11" s="102"/>
      <c r="KHD11" s="102"/>
      <c r="KHE11" s="102"/>
      <c r="KHF11" s="102"/>
      <c r="KHG11" s="102"/>
      <c r="KHH11" s="102"/>
      <c r="KHI11" s="102"/>
      <c r="KHJ11" s="102"/>
      <c r="KHK11" s="102"/>
      <c r="KHL11" s="102"/>
      <c r="KHM11" s="102"/>
      <c r="KHN11" s="102"/>
      <c r="KHO11" s="102"/>
      <c r="KHP11" s="102"/>
      <c r="KHQ11" s="102"/>
      <c r="KHR11" s="102"/>
      <c r="KHS11" s="102"/>
      <c r="KHT11" s="102"/>
      <c r="KHU11" s="102"/>
      <c r="KHV11" s="102"/>
      <c r="KHW11" s="102"/>
      <c r="KHX11" s="102"/>
      <c r="KHY11" s="102"/>
      <c r="KHZ11" s="102"/>
      <c r="KIA11" s="102"/>
      <c r="KIB11" s="102"/>
      <c r="KIC11" s="102"/>
      <c r="KID11" s="102"/>
      <c r="KIE11" s="102"/>
      <c r="KIF11" s="102"/>
      <c r="KIG11" s="102"/>
      <c r="KIH11" s="102"/>
      <c r="KII11" s="102"/>
      <c r="KIJ11" s="102"/>
      <c r="KIK11" s="102"/>
      <c r="KIL11" s="102"/>
      <c r="KIM11" s="102"/>
      <c r="KIN11" s="102"/>
      <c r="KIO11" s="102"/>
      <c r="KIP11" s="102"/>
      <c r="KIQ11" s="102"/>
      <c r="KIR11" s="102"/>
      <c r="KIS11" s="102"/>
      <c r="KIT11" s="102"/>
      <c r="KIU11" s="102"/>
      <c r="KIV11" s="102"/>
      <c r="KIW11" s="102"/>
      <c r="KIX11" s="102"/>
      <c r="KIY11" s="102"/>
      <c r="KIZ11" s="102"/>
      <c r="KJA11" s="102"/>
      <c r="KJB11" s="102"/>
      <c r="KJC11" s="102"/>
      <c r="KJD11" s="102"/>
      <c r="KJE11" s="102"/>
      <c r="KJF11" s="102"/>
      <c r="KJG11" s="102"/>
      <c r="KJH11" s="102"/>
      <c r="KJI11" s="102"/>
      <c r="KJJ11" s="102"/>
      <c r="KJK11" s="102"/>
      <c r="KJL11" s="102"/>
      <c r="KJM11" s="102"/>
      <c r="KJN11" s="102"/>
      <c r="KJO11" s="102"/>
      <c r="KJP11" s="102"/>
      <c r="KJQ11" s="102"/>
      <c r="KJR11" s="102"/>
      <c r="KJS11" s="102"/>
      <c r="KJT11" s="102"/>
      <c r="KJU11" s="102"/>
      <c r="KJV11" s="102"/>
      <c r="KJW11" s="102"/>
      <c r="KJX11" s="102"/>
      <c r="KJY11" s="102"/>
      <c r="KJZ11" s="102"/>
      <c r="KKA11" s="102"/>
      <c r="KKB11" s="102"/>
      <c r="KKC11" s="102"/>
      <c r="KKD11" s="102"/>
      <c r="KKE11" s="102"/>
      <c r="KKF11" s="102"/>
      <c r="KKG11" s="102"/>
      <c r="KKH11" s="102"/>
      <c r="KKI11" s="102"/>
      <c r="KKJ11" s="102"/>
      <c r="KKK11" s="102"/>
      <c r="KKL11" s="102"/>
      <c r="KKM11" s="102"/>
      <c r="KKN11" s="102"/>
      <c r="KKO11" s="102"/>
      <c r="KKP11" s="102"/>
      <c r="KKQ11" s="102"/>
      <c r="KKR11" s="102"/>
      <c r="KKS11" s="102"/>
      <c r="KKT11" s="102"/>
      <c r="KKU11" s="102"/>
      <c r="KKV11" s="102"/>
      <c r="KKW11" s="102"/>
      <c r="KKX11" s="102"/>
      <c r="KKY11" s="102"/>
      <c r="KKZ11" s="102"/>
      <c r="KLA11" s="102"/>
      <c r="KLB11" s="102"/>
      <c r="KLC11" s="102"/>
      <c r="KLD11" s="102"/>
      <c r="KLE11" s="102"/>
      <c r="KLF11" s="102"/>
      <c r="KLG11" s="102"/>
      <c r="KLH11" s="102"/>
      <c r="KLI11" s="102"/>
      <c r="KLJ11" s="102"/>
      <c r="KLK11" s="102"/>
      <c r="KLL11" s="102"/>
      <c r="KLM11" s="102"/>
      <c r="KLN11" s="102"/>
      <c r="KLO11" s="102"/>
      <c r="KLP11" s="102"/>
      <c r="KLQ11" s="102"/>
      <c r="KLR11" s="102"/>
      <c r="KLS11" s="102"/>
      <c r="KLT11" s="102"/>
      <c r="KLU11" s="102"/>
      <c r="KLV11" s="102"/>
      <c r="KLW11" s="102"/>
      <c r="KLX11" s="102"/>
      <c r="KLY11" s="102"/>
      <c r="KLZ11" s="102"/>
      <c r="KMA11" s="102"/>
      <c r="KMB11" s="102"/>
      <c r="KMC11" s="102"/>
      <c r="KMD11" s="102"/>
      <c r="KME11" s="102"/>
      <c r="KMF11" s="102"/>
      <c r="KMG11" s="102"/>
      <c r="KMH11" s="102"/>
      <c r="KMI11" s="102"/>
      <c r="KMJ11" s="102"/>
      <c r="KMK11" s="102"/>
      <c r="KML11" s="102"/>
      <c r="KMM11" s="102"/>
      <c r="KMN11" s="102"/>
      <c r="KMO11" s="102"/>
      <c r="KMP11" s="102"/>
      <c r="KMQ11" s="102"/>
      <c r="KMR11" s="102"/>
      <c r="KMS11" s="102"/>
      <c r="KMT11" s="102"/>
      <c r="KMU11" s="102"/>
      <c r="KMV11" s="102"/>
      <c r="KMW11" s="102"/>
      <c r="KMX11" s="102"/>
      <c r="KMY11" s="102"/>
      <c r="KMZ11" s="102"/>
      <c r="KNA11" s="102"/>
      <c r="KNB11" s="102"/>
      <c r="KNC11" s="102"/>
      <c r="KND11" s="102"/>
      <c r="KNE11" s="102"/>
      <c r="KNF11" s="102"/>
      <c r="KNG11" s="102"/>
      <c r="KNH11" s="102"/>
      <c r="KNI11" s="102"/>
      <c r="KNJ11" s="102"/>
      <c r="KNK11" s="102"/>
      <c r="KNL11" s="102"/>
      <c r="KNM11" s="102"/>
      <c r="KNN11" s="102"/>
      <c r="KNO11" s="102"/>
      <c r="KNP11" s="102"/>
      <c r="KNQ11" s="102"/>
      <c r="KNR11" s="102"/>
      <c r="KNS11" s="102"/>
      <c r="KNT11" s="102"/>
      <c r="KNU11" s="102"/>
      <c r="KNV11" s="102"/>
      <c r="KNW11" s="102"/>
      <c r="KNX11" s="102"/>
      <c r="KNY11" s="102"/>
      <c r="KNZ11" s="102"/>
      <c r="KOA11" s="102"/>
      <c r="KOB11" s="102"/>
      <c r="KOC11" s="102"/>
      <c r="KOD11" s="102"/>
      <c r="KOE11" s="102"/>
      <c r="KOF11" s="102"/>
      <c r="KOG11" s="102"/>
      <c r="KOH11" s="102"/>
      <c r="KOI11" s="102"/>
      <c r="KOJ11" s="102"/>
      <c r="KOK11" s="102"/>
      <c r="KOL11" s="102"/>
      <c r="KOM11" s="102"/>
      <c r="KON11" s="102"/>
      <c r="KOO11" s="102"/>
      <c r="KOP11" s="102"/>
      <c r="KOQ11" s="102"/>
      <c r="KOR11" s="102"/>
      <c r="KOS11" s="102"/>
      <c r="KOT11" s="102"/>
      <c r="KOU11" s="102"/>
      <c r="KOV11" s="102"/>
      <c r="KOW11" s="102"/>
      <c r="KOX11" s="102"/>
      <c r="KOY11" s="102"/>
      <c r="KOZ11" s="102"/>
      <c r="KPA11" s="102"/>
      <c r="KPB11" s="102"/>
      <c r="KPC11" s="102"/>
      <c r="KPD11" s="102"/>
      <c r="KPE11" s="102"/>
      <c r="KPF11" s="102"/>
      <c r="KPG11" s="102"/>
      <c r="KPH11" s="102"/>
      <c r="KPI11" s="102"/>
      <c r="KPJ11" s="102"/>
      <c r="KPK11" s="102"/>
      <c r="KPL11" s="102"/>
      <c r="KPM11" s="102"/>
      <c r="KPN11" s="102"/>
      <c r="KPO11" s="102"/>
      <c r="KPP11" s="102"/>
      <c r="KPQ11" s="102"/>
      <c r="KPR11" s="102"/>
      <c r="KPS11" s="102"/>
      <c r="KPT11" s="102"/>
      <c r="KPU11" s="102"/>
      <c r="KPV11" s="102"/>
      <c r="KPW11" s="102"/>
      <c r="KPX11" s="102"/>
      <c r="KPY11" s="102"/>
      <c r="KPZ11" s="102"/>
      <c r="KQA11" s="102"/>
      <c r="KQB11" s="102"/>
      <c r="KQC11" s="102"/>
      <c r="KQD11" s="102"/>
      <c r="KQE11" s="102"/>
      <c r="KQF11" s="102"/>
      <c r="KQG11" s="102"/>
      <c r="KQH11" s="102"/>
      <c r="KQI11" s="102"/>
      <c r="KQJ11" s="102"/>
      <c r="KQK11" s="102"/>
      <c r="KQL11" s="102"/>
      <c r="KQM11" s="102"/>
      <c r="KQN11" s="102"/>
      <c r="KQO11" s="102"/>
      <c r="KQP11" s="102"/>
      <c r="KQQ11" s="102"/>
      <c r="KQR11" s="102"/>
      <c r="KQS11" s="102"/>
      <c r="KQT11" s="102"/>
      <c r="KQU11" s="102"/>
      <c r="KQV11" s="102"/>
      <c r="KQW11" s="102"/>
      <c r="KQX11" s="102"/>
      <c r="KQY11" s="102"/>
      <c r="KQZ11" s="102"/>
      <c r="KRA11" s="102"/>
      <c r="KRB11" s="102"/>
      <c r="KRC11" s="102"/>
      <c r="KRD11" s="102"/>
      <c r="KRE11" s="102"/>
      <c r="KRF11" s="102"/>
      <c r="KRG11" s="102"/>
      <c r="KRH11" s="102"/>
      <c r="KRI11" s="102"/>
      <c r="KRJ11" s="102"/>
      <c r="KRK11" s="102"/>
      <c r="KRL11" s="102"/>
      <c r="KRM11" s="102"/>
      <c r="KRN11" s="102"/>
      <c r="KRO11" s="102"/>
      <c r="KRP11" s="102"/>
      <c r="KRQ11" s="102"/>
      <c r="KRR11" s="102"/>
      <c r="KRS11" s="102"/>
      <c r="KRT11" s="102"/>
      <c r="KRU11" s="102"/>
      <c r="KRV11" s="102"/>
      <c r="KRW11" s="102"/>
      <c r="KRX11" s="102"/>
      <c r="KRY11" s="102"/>
      <c r="KRZ11" s="102"/>
      <c r="KSA11" s="102"/>
      <c r="KSB11" s="102"/>
      <c r="KSC11" s="102"/>
      <c r="KSD11" s="102"/>
      <c r="KSE11" s="102"/>
      <c r="KSF11" s="102"/>
      <c r="KSG11" s="102"/>
      <c r="KSH11" s="102"/>
      <c r="KSI11" s="102"/>
      <c r="KSJ11" s="102"/>
      <c r="KSK11" s="102"/>
      <c r="KSL11" s="102"/>
      <c r="KSM11" s="102"/>
      <c r="KSN11" s="102"/>
      <c r="KSO11" s="102"/>
      <c r="KSP11" s="102"/>
      <c r="KSQ11" s="102"/>
      <c r="KSR11" s="102"/>
      <c r="KSS11" s="102"/>
      <c r="KST11" s="102"/>
      <c r="KSU11" s="102"/>
      <c r="KSV11" s="102"/>
      <c r="KSW11" s="102"/>
      <c r="KSX11" s="102"/>
      <c r="KSY11" s="102"/>
      <c r="KSZ11" s="102"/>
      <c r="KTA11" s="102"/>
      <c r="KTB11" s="102"/>
      <c r="KTC11" s="102"/>
      <c r="KTD11" s="102"/>
      <c r="KTE11" s="102"/>
      <c r="KTF11" s="102"/>
      <c r="KTG11" s="102"/>
      <c r="KTH11" s="102"/>
      <c r="KTI11" s="102"/>
      <c r="KTJ11" s="102"/>
      <c r="KTK11" s="102"/>
      <c r="KTL11" s="102"/>
      <c r="KTM11" s="102"/>
      <c r="KTN11" s="102"/>
      <c r="KTO11" s="102"/>
      <c r="KTP11" s="102"/>
      <c r="KTQ11" s="102"/>
      <c r="KTR11" s="102"/>
      <c r="KTS11" s="102"/>
      <c r="KTT11" s="102"/>
      <c r="KTU11" s="102"/>
      <c r="KTV11" s="102"/>
      <c r="KTW11" s="102"/>
      <c r="KTX11" s="102"/>
      <c r="KTY11" s="102"/>
      <c r="KTZ11" s="102"/>
      <c r="KUA11" s="102"/>
      <c r="KUB11" s="102"/>
      <c r="KUC11" s="102"/>
      <c r="KUD11" s="102"/>
      <c r="KUE11" s="102"/>
      <c r="KUF11" s="102"/>
      <c r="KUG11" s="102"/>
      <c r="KUH11" s="102"/>
      <c r="KUI11" s="102"/>
      <c r="KUJ11" s="102"/>
      <c r="KUK11" s="102"/>
      <c r="KUL11" s="102"/>
      <c r="KUM11" s="102"/>
      <c r="KUN11" s="102"/>
      <c r="KUO11" s="102"/>
      <c r="KUP11" s="102"/>
      <c r="KUQ11" s="102"/>
      <c r="KUR11" s="102"/>
      <c r="KUS11" s="102"/>
      <c r="KUT11" s="102"/>
      <c r="KUU11" s="102"/>
      <c r="KUV11" s="102"/>
      <c r="KUW11" s="102"/>
      <c r="KUX11" s="102"/>
      <c r="KUY11" s="102"/>
      <c r="KUZ11" s="102"/>
      <c r="KVA11" s="102"/>
      <c r="KVB11" s="102"/>
      <c r="KVC11" s="102"/>
      <c r="KVD11" s="102"/>
      <c r="KVE11" s="102"/>
      <c r="KVF11" s="102"/>
      <c r="KVG11" s="102"/>
      <c r="KVH11" s="102"/>
      <c r="KVI11" s="102"/>
      <c r="KVJ11" s="102"/>
      <c r="KVK11" s="102"/>
      <c r="KVL11" s="102"/>
      <c r="KVM11" s="102"/>
      <c r="KVN11" s="102"/>
      <c r="KVO11" s="102"/>
      <c r="KVP11" s="102"/>
      <c r="KVQ11" s="102"/>
      <c r="KVR11" s="102"/>
      <c r="KVS11" s="102"/>
      <c r="KVT11" s="102"/>
      <c r="KVU11" s="102"/>
      <c r="KVV11" s="102"/>
      <c r="KVW11" s="102"/>
      <c r="KVX11" s="102"/>
      <c r="KVY11" s="102"/>
      <c r="KVZ11" s="102"/>
      <c r="KWA11" s="102"/>
      <c r="KWB11" s="102"/>
      <c r="KWC11" s="102"/>
      <c r="KWD11" s="102"/>
      <c r="KWE11" s="102"/>
      <c r="KWF11" s="102"/>
      <c r="KWG11" s="102"/>
      <c r="KWH11" s="102"/>
      <c r="KWI11" s="102"/>
      <c r="KWJ11" s="102"/>
      <c r="KWK11" s="102"/>
      <c r="KWL11" s="102"/>
      <c r="KWM11" s="102"/>
      <c r="KWN11" s="102"/>
      <c r="KWO11" s="102"/>
      <c r="KWP11" s="102"/>
      <c r="KWQ11" s="102"/>
      <c r="KWR11" s="102"/>
      <c r="KWS11" s="102"/>
      <c r="KWT11" s="102"/>
      <c r="KWU11" s="102"/>
      <c r="KWV11" s="102"/>
      <c r="KWW11" s="102"/>
      <c r="KWX11" s="102"/>
      <c r="KWY11" s="102"/>
      <c r="KWZ11" s="102"/>
      <c r="KXA11" s="102"/>
      <c r="KXB11" s="102"/>
      <c r="KXC11" s="102"/>
      <c r="KXD11" s="102"/>
      <c r="KXE11" s="102"/>
      <c r="KXF11" s="102"/>
      <c r="KXG11" s="102"/>
      <c r="KXH11" s="102"/>
      <c r="KXI11" s="102"/>
      <c r="KXJ11" s="102"/>
      <c r="KXK11" s="102"/>
      <c r="KXL11" s="102"/>
      <c r="KXM11" s="102"/>
      <c r="KXN11" s="102"/>
      <c r="KXO11" s="102"/>
      <c r="KXP11" s="102"/>
      <c r="KXQ11" s="102"/>
      <c r="KXR11" s="102"/>
      <c r="KXS11" s="102"/>
      <c r="KXT11" s="102"/>
      <c r="KXU11" s="102"/>
      <c r="KXV11" s="102"/>
      <c r="KXW11" s="102"/>
      <c r="KXX11" s="102"/>
      <c r="KXY11" s="102"/>
      <c r="KXZ11" s="102"/>
      <c r="KYA11" s="102"/>
      <c r="KYB11" s="102"/>
      <c r="KYC11" s="102"/>
      <c r="KYD11" s="102"/>
      <c r="KYE11" s="102"/>
      <c r="KYF11" s="102"/>
      <c r="KYG11" s="102"/>
      <c r="KYH11" s="102"/>
      <c r="KYI11" s="102"/>
      <c r="KYJ11" s="102"/>
      <c r="KYK11" s="102"/>
      <c r="KYL11" s="102"/>
      <c r="KYM11" s="102"/>
      <c r="KYN11" s="102"/>
      <c r="KYO11" s="102"/>
      <c r="KYP11" s="102"/>
      <c r="KYQ11" s="102"/>
      <c r="KYR11" s="102"/>
      <c r="KYS11" s="102"/>
      <c r="KYT11" s="102"/>
      <c r="KYU11" s="102"/>
      <c r="KYV11" s="102"/>
      <c r="KYW11" s="102"/>
      <c r="KYX11" s="102"/>
      <c r="KYY11" s="102"/>
      <c r="KYZ11" s="102"/>
      <c r="KZA11" s="102"/>
      <c r="KZB11" s="102"/>
      <c r="KZC11" s="102"/>
      <c r="KZD11" s="102"/>
      <c r="KZE11" s="102"/>
      <c r="KZF11" s="102"/>
      <c r="KZG11" s="102"/>
      <c r="KZH11" s="102"/>
      <c r="KZI11" s="102"/>
      <c r="KZJ11" s="102"/>
      <c r="KZK11" s="102"/>
      <c r="KZL11" s="102"/>
      <c r="KZM11" s="102"/>
      <c r="KZN11" s="102"/>
      <c r="KZO11" s="102"/>
      <c r="KZP11" s="102"/>
      <c r="KZQ11" s="102"/>
      <c r="KZR11" s="102"/>
      <c r="KZS11" s="102"/>
      <c r="KZT11" s="102"/>
      <c r="KZU11" s="102"/>
      <c r="KZV11" s="102"/>
      <c r="KZW11" s="102"/>
      <c r="KZX11" s="102"/>
      <c r="KZY11" s="102"/>
      <c r="KZZ11" s="102"/>
      <c r="LAA11" s="102"/>
      <c r="LAB11" s="102"/>
      <c r="LAC11" s="102"/>
      <c r="LAD11" s="102"/>
      <c r="LAE11" s="102"/>
      <c r="LAF11" s="102"/>
      <c r="LAG11" s="102"/>
      <c r="LAH11" s="102"/>
      <c r="LAI11" s="102"/>
      <c r="LAJ11" s="102"/>
      <c r="LAK11" s="102"/>
      <c r="LAL11" s="102"/>
      <c r="LAM11" s="102"/>
      <c r="LAN11" s="102"/>
      <c r="LAO11" s="102"/>
      <c r="LAP11" s="102"/>
      <c r="LAQ11" s="102"/>
      <c r="LAR11" s="102"/>
      <c r="LAS11" s="102"/>
      <c r="LAT11" s="102"/>
      <c r="LAU11" s="102"/>
      <c r="LAV11" s="102"/>
      <c r="LAW11" s="102"/>
      <c r="LAX11" s="102"/>
      <c r="LAY11" s="102"/>
      <c r="LAZ11" s="102"/>
      <c r="LBA11" s="102"/>
      <c r="LBB11" s="102"/>
      <c r="LBC11" s="102"/>
      <c r="LBD11" s="102"/>
      <c r="LBE11" s="102"/>
      <c r="LBF11" s="102"/>
      <c r="LBG11" s="102"/>
      <c r="LBH11" s="102"/>
      <c r="LBI11" s="102"/>
      <c r="LBJ11" s="102"/>
      <c r="LBK11" s="102"/>
      <c r="LBL11" s="102"/>
      <c r="LBM11" s="102"/>
      <c r="LBN11" s="102"/>
      <c r="LBO11" s="102"/>
      <c r="LBP11" s="102"/>
      <c r="LBQ11" s="102"/>
      <c r="LBR11" s="102"/>
      <c r="LBS11" s="102"/>
      <c r="LBT11" s="102"/>
      <c r="LBU11" s="102"/>
      <c r="LBV11" s="102"/>
      <c r="LBW11" s="102"/>
      <c r="LBX11" s="102"/>
      <c r="LBY11" s="102"/>
      <c r="LBZ11" s="102"/>
      <c r="LCA11" s="102"/>
      <c r="LCB11" s="102"/>
      <c r="LCC11" s="102"/>
      <c r="LCD11" s="102"/>
      <c r="LCE11" s="102"/>
      <c r="LCF11" s="102"/>
      <c r="LCG11" s="102"/>
      <c r="LCH11" s="102"/>
      <c r="LCI11" s="102"/>
      <c r="LCJ11" s="102"/>
      <c r="LCK11" s="102"/>
      <c r="LCL11" s="102"/>
      <c r="LCM11" s="102"/>
      <c r="LCN11" s="102"/>
      <c r="LCO11" s="102"/>
      <c r="LCP11" s="102"/>
      <c r="LCQ11" s="102"/>
      <c r="LCR11" s="102"/>
      <c r="LCS11" s="102"/>
      <c r="LCT11" s="102"/>
      <c r="LCU11" s="102"/>
      <c r="LCV11" s="102"/>
      <c r="LCW11" s="102"/>
      <c r="LCX11" s="102"/>
      <c r="LCY11" s="102"/>
      <c r="LCZ11" s="102"/>
      <c r="LDA11" s="102"/>
      <c r="LDB11" s="102"/>
      <c r="LDC11" s="102"/>
      <c r="LDD11" s="102"/>
      <c r="LDE11" s="102"/>
      <c r="LDF11" s="102"/>
      <c r="LDG11" s="102"/>
      <c r="LDH11" s="102"/>
      <c r="LDI11" s="102"/>
      <c r="LDJ11" s="102"/>
      <c r="LDK11" s="102"/>
      <c r="LDL11" s="102"/>
      <c r="LDM11" s="102"/>
      <c r="LDN11" s="102"/>
      <c r="LDO11" s="102"/>
      <c r="LDP11" s="102"/>
      <c r="LDQ11" s="102"/>
      <c r="LDR11" s="102"/>
      <c r="LDS11" s="102"/>
      <c r="LDT11" s="102"/>
      <c r="LDU11" s="102"/>
      <c r="LDV11" s="102"/>
      <c r="LDW11" s="102"/>
      <c r="LDX11" s="102"/>
      <c r="LDY11" s="102"/>
      <c r="LDZ11" s="102"/>
      <c r="LEA11" s="102"/>
      <c r="LEB11" s="102"/>
      <c r="LEC11" s="102"/>
      <c r="LED11" s="102"/>
      <c r="LEE11" s="102"/>
      <c r="LEF11" s="102"/>
      <c r="LEG11" s="102"/>
      <c r="LEH11" s="102"/>
      <c r="LEI11" s="102"/>
      <c r="LEJ11" s="102"/>
      <c r="LEK11" s="102"/>
      <c r="LEL11" s="102"/>
      <c r="LEM11" s="102"/>
      <c r="LEN11" s="102"/>
      <c r="LEO11" s="102"/>
      <c r="LEP11" s="102"/>
      <c r="LEQ11" s="102"/>
      <c r="LER11" s="102"/>
      <c r="LES11" s="102"/>
      <c r="LET11" s="102"/>
      <c r="LEU11" s="102"/>
      <c r="LEV11" s="102"/>
      <c r="LEW11" s="102"/>
      <c r="LEX11" s="102"/>
      <c r="LEY11" s="102"/>
      <c r="LEZ11" s="102"/>
      <c r="LFA11" s="102"/>
      <c r="LFB11" s="102"/>
      <c r="LFC11" s="102"/>
      <c r="LFD11" s="102"/>
      <c r="LFE11" s="102"/>
      <c r="LFF11" s="102"/>
      <c r="LFG11" s="102"/>
      <c r="LFH11" s="102"/>
      <c r="LFI11" s="102"/>
      <c r="LFJ11" s="102"/>
      <c r="LFK11" s="102"/>
      <c r="LFL11" s="102"/>
      <c r="LFM11" s="102"/>
      <c r="LFN11" s="102"/>
      <c r="LFO11" s="102"/>
      <c r="LFP11" s="102"/>
      <c r="LFQ11" s="102"/>
      <c r="LFR11" s="102"/>
      <c r="LFS11" s="102"/>
      <c r="LFT11" s="102"/>
      <c r="LFU11" s="102"/>
      <c r="LFV11" s="102"/>
      <c r="LFW11" s="102"/>
      <c r="LFX11" s="102"/>
      <c r="LFY11" s="102"/>
      <c r="LFZ11" s="102"/>
      <c r="LGA11" s="102"/>
      <c r="LGB11" s="102"/>
      <c r="LGC11" s="102"/>
      <c r="LGD11" s="102"/>
      <c r="LGE11" s="102"/>
      <c r="LGF11" s="102"/>
      <c r="LGG11" s="102"/>
      <c r="LGH11" s="102"/>
      <c r="LGI11" s="102"/>
      <c r="LGJ11" s="102"/>
      <c r="LGK11" s="102"/>
      <c r="LGL11" s="102"/>
      <c r="LGM11" s="102"/>
      <c r="LGN11" s="102"/>
      <c r="LGO11" s="102"/>
      <c r="LGP11" s="102"/>
      <c r="LGQ11" s="102"/>
      <c r="LGR11" s="102"/>
      <c r="LGS11" s="102"/>
      <c r="LGT11" s="102"/>
      <c r="LGU11" s="102"/>
      <c r="LGV11" s="102"/>
      <c r="LGW11" s="102"/>
      <c r="LGX11" s="102"/>
      <c r="LGY11" s="102"/>
      <c r="LGZ11" s="102"/>
      <c r="LHA11" s="102"/>
      <c r="LHB11" s="102"/>
      <c r="LHC11" s="102"/>
      <c r="LHD11" s="102"/>
      <c r="LHE11" s="102"/>
      <c r="LHF11" s="102"/>
      <c r="LHG11" s="102"/>
      <c r="LHH11" s="102"/>
      <c r="LHI11" s="102"/>
      <c r="LHJ11" s="102"/>
      <c r="LHK11" s="102"/>
      <c r="LHL11" s="102"/>
      <c r="LHM11" s="102"/>
      <c r="LHN11" s="102"/>
      <c r="LHO11" s="102"/>
      <c r="LHP11" s="102"/>
      <c r="LHQ11" s="102"/>
      <c r="LHR11" s="102"/>
      <c r="LHS11" s="102"/>
      <c r="LHT11" s="102"/>
      <c r="LHU11" s="102"/>
      <c r="LHV11" s="102"/>
      <c r="LHW11" s="102"/>
      <c r="LHX11" s="102"/>
      <c r="LHY11" s="102"/>
      <c r="LHZ11" s="102"/>
      <c r="LIA11" s="102"/>
      <c r="LIB11" s="102"/>
      <c r="LIC11" s="102"/>
      <c r="LID11" s="102"/>
      <c r="LIE11" s="102"/>
      <c r="LIF11" s="102"/>
      <c r="LIG11" s="102"/>
      <c r="LIH11" s="102"/>
      <c r="LII11" s="102"/>
      <c r="LIJ11" s="102"/>
      <c r="LIK11" s="102"/>
      <c r="LIL11" s="102"/>
      <c r="LIM11" s="102"/>
      <c r="LIN11" s="102"/>
      <c r="LIO11" s="102"/>
      <c r="LIP11" s="102"/>
      <c r="LIQ11" s="102"/>
      <c r="LIR11" s="102"/>
      <c r="LIS11" s="102"/>
      <c r="LIT11" s="102"/>
      <c r="LIU11" s="102"/>
      <c r="LIV11" s="102"/>
      <c r="LIW11" s="102"/>
      <c r="LIX11" s="102"/>
      <c r="LIY11" s="102"/>
      <c r="LIZ11" s="102"/>
      <c r="LJA11" s="102"/>
      <c r="LJB11" s="102"/>
      <c r="LJC11" s="102"/>
      <c r="LJD11" s="102"/>
      <c r="LJE11" s="102"/>
      <c r="LJF11" s="102"/>
      <c r="LJG11" s="102"/>
      <c r="LJH11" s="102"/>
      <c r="LJI11" s="102"/>
      <c r="LJJ11" s="102"/>
      <c r="LJK11" s="102"/>
      <c r="LJL11" s="102"/>
      <c r="LJM11" s="102"/>
      <c r="LJN11" s="102"/>
      <c r="LJO11" s="102"/>
      <c r="LJP11" s="102"/>
      <c r="LJQ11" s="102"/>
      <c r="LJR11" s="102"/>
      <c r="LJS11" s="102"/>
      <c r="LJT11" s="102"/>
      <c r="LJU11" s="102"/>
      <c r="LJV11" s="102"/>
      <c r="LJW11" s="102"/>
      <c r="LJX11" s="102"/>
      <c r="LJY11" s="102"/>
      <c r="LJZ11" s="102"/>
      <c r="LKA11" s="102"/>
      <c r="LKB11" s="102"/>
      <c r="LKC11" s="102"/>
      <c r="LKD11" s="102"/>
      <c r="LKE11" s="102"/>
      <c r="LKF11" s="102"/>
      <c r="LKG11" s="102"/>
      <c r="LKH11" s="102"/>
      <c r="LKI11" s="102"/>
      <c r="LKJ11" s="102"/>
      <c r="LKK11" s="102"/>
      <c r="LKL11" s="102"/>
      <c r="LKM11" s="102"/>
      <c r="LKN11" s="102"/>
      <c r="LKO11" s="102"/>
      <c r="LKP11" s="102"/>
      <c r="LKQ11" s="102"/>
      <c r="LKR11" s="102"/>
      <c r="LKS11" s="102"/>
      <c r="LKT11" s="102"/>
      <c r="LKU11" s="102"/>
      <c r="LKV11" s="102"/>
      <c r="LKW11" s="102"/>
      <c r="LKX11" s="102"/>
      <c r="LKY11" s="102"/>
      <c r="LKZ11" s="102"/>
      <c r="LLA11" s="102"/>
      <c r="LLB11" s="102"/>
      <c r="LLC11" s="102"/>
      <c r="LLD11" s="102"/>
      <c r="LLE11" s="102"/>
      <c r="LLF11" s="102"/>
      <c r="LLG11" s="102"/>
      <c r="LLH11" s="102"/>
      <c r="LLI11" s="102"/>
      <c r="LLJ11" s="102"/>
      <c r="LLK11" s="102"/>
      <c r="LLL11" s="102"/>
      <c r="LLM11" s="102"/>
      <c r="LLN11" s="102"/>
      <c r="LLO11" s="102"/>
      <c r="LLP11" s="102"/>
      <c r="LLQ11" s="102"/>
      <c r="LLR11" s="102"/>
      <c r="LLS11" s="102"/>
      <c r="LLT11" s="102"/>
      <c r="LLU11" s="102"/>
      <c r="LLV11" s="102"/>
      <c r="LLW11" s="102"/>
      <c r="LLX11" s="102"/>
      <c r="LLY11" s="102"/>
      <c r="LLZ11" s="102"/>
      <c r="LMA11" s="102"/>
      <c r="LMB11" s="102"/>
      <c r="LMC11" s="102"/>
      <c r="LMD11" s="102"/>
      <c r="LME11" s="102"/>
      <c r="LMF11" s="102"/>
      <c r="LMG11" s="102"/>
      <c r="LMH11" s="102"/>
      <c r="LMI11" s="102"/>
      <c r="LMJ11" s="102"/>
      <c r="LMK11" s="102"/>
      <c r="LML11" s="102"/>
      <c r="LMM11" s="102"/>
      <c r="LMN11" s="102"/>
      <c r="LMO11" s="102"/>
      <c r="LMP11" s="102"/>
      <c r="LMQ11" s="102"/>
      <c r="LMR11" s="102"/>
      <c r="LMS11" s="102"/>
      <c r="LMT11" s="102"/>
      <c r="LMU11" s="102"/>
      <c r="LMV11" s="102"/>
      <c r="LMW11" s="102"/>
      <c r="LMX11" s="102"/>
      <c r="LMY11" s="102"/>
      <c r="LMZ11" s="102"/>
      <c r="LNA11" s="102"/>
      <c r="LNB11" s="102"/>
      <c r="LNC11" s="102"/>
      <c r="LND11" s="102"/>
      <c r="LNE11" s="102"/>
      <c r="LNF11" s="102"/>
      <c r="LNG11" s="102"/>
      <c r="LNH11" s="102"/>
      <c r="LNI11" s="102"/>
      <c r="LNJ11" s="102"/>
      <c r="LNK11" s="102"/>
      <c r="LNL11" s="102"/>
      <c r="LNM11" s="102"/>
      <c r="LNN11" s="102"/>
      <c r="LNO11" s="102"/>
      <c r="LNP11" s="102"/>
      <c r="LNQ11" s="102"/>
      <c r="LNR11" s="102"/>
      <c r="LNS11" s="102"/>
      <c r="LNT11" s="102"/>
      <c r="LNU11" s="102"/>
      <c r="LNV11" s="102"/>
      <c r="LNW11" s="102"/>
      <c r="LNX11" s="102"/>
      <c r="LNY11" s="102"/>
      <c r="LNZ11" s="102"/>
      <c r="LOA11" s="102"/>
      <c r="LOB11" s="102"/>
      <c r="LOC11" s="102"/>
      <c r="LOD11" s="102"/>
      <c r="LOE11" s="102"/>
      <c r="LOF11" s="102"/>
      <c r="LOG11" s="102"/>
      <c r="LOH11" s="102"/>
      <c r="LOI11" s="102"/>
      <c r="LOJ11" s="102"/>
      <c r="LOK11" s="102"/>
      <c r="LOL11" s="102"/>
      <c r="LOM11" s="102"/>
      <c r="LON11" s="102"/>
      <c r="LOO11" s="102"/>
      <c r="LOP11" s="102"/>
      <c r="LOQ11" s="102"/>
      <c r="LOR11" s="102"/>
      <c r="LOS11" s="102"/>
      <c r="LOT11" s="102"/>
      <c r="LOU11" s="102"/>
      <c r="LOV11" s="102"/>
      <c r="LOW11" s="102"/>
      <c r="LOX11" s="102"/>
      <c r="LOY11" s="102"/>
      <c r="LOZ11" s="102"/>
      <c r="LPA11" s="102"/>
      <c r="LPB11" s="102"/>
      <c r="LPC11" s="102"/>
      <c r="LPD11" s="102"/>
      <c r="LPE11" s="102"/>
      <c r="LPF11" s="102"/>
      <c r="LPG11" s="102"/>
      <c r="LPH11" s="102"/>
      <c r="LPI11" s="102"/>
      <c r="LPJ11" s="102"/>
      <c r="LPK11" s="102"/>
      <c r="LPL11" s="102"/>
      <c r="LPM11" s="102"/>
      <c r="LPN11" s="102"/>
      <c r="LPO11" s="102"/>
      <c r="LPP11" s="102"/>
      <c r="LPQ11" s="102"/>
      <c r="LPR11" s="102"/>
      <c r="LPS11" s="102"/>
      <c r="LPT11" s="102"/>
      <c r="LPU11" s="102"/>
      <c r="LPV11" s="102"/>
      <c r="LPW11" s="102"/>
      <c r="LPX11" s="102"/>
      <c r="LPY11" s="102"/>
      <c r="LPZ11" s="102"/>
      <c r="LQA11" s="102"/>
      <c r="LQB11" s="102"/>
      <c r="LQC11" s="102"/>
      <c r="LQD11" s="102"/>
      <c r="LQE11" s="102"/>
      <c r="LQF11" s="102"/>
      <c r="LQG11" s="102"/>
      <c r="LQH11" s="102"/>
      <c r="LQI11" s="102"/>
      <c r="LQJ11" s="102"/>
      <c r="LQK11" s="102"/>
      <c r="LQL11" s="102"/>
      <c r="LQM11" s="102"/>
      <c r="LQN11" s="102"/>
      <c r="LQO11" s="102"/>
      <c r="LQP11" s="102"/>
      <c r="LQQ11" s="102"/>
      <c r="LQR11" s="102"/>
      <c r="LQS11" s="102"/>
      <c r="LQT11" s="102"/>
      <c r="LQU11" s="102"/>
      <c r="LQV11" s="102"/>
      <c r="LQW11" s="102"/>
      <c r="LQX11" s="102"/>
      <c r="LQY11" s="102"/>
      <c r="LQZ11" s="102"/>
      <c r="LRA11" s="102"/>
      <c r="LRB11" s="102"/>
      <c r="LRC11" s="102"/>
      <c r="LRD11" s="102"/>
      <c r="LRE11" s="102"/>
      <c r="LRF11" s="102"/>
      <c r="LRG11" s="102"/>
      <c r="LRH11" s="102"/>
      <c r="LRI11" s="102"/>
      <c r="LRJ11" s="102"/>
      <c r="LRK11" s="102"/>
      <c r="LRL11" s="102"/>
      <c r="LRM11" s="102"/>
      <c r="LRN11" s="102"/>
      <c r="LRO11" s="102"/>
      <c r="LRP11" s="102"/>
      <c r="LRQ11" s="102"/>
      <c r="LRR11" s="102"/>
      <c r="LRS11" s="102"/>
      <c r="LRT11" s="102"/>
      <c r="LRU11" s="102"/>
      <c r="LRV11" s="102"/>
      <c r="LRW11" s="102"/>
      <c r="LRX11" s="102"/>
      <c r="LRY11" s="102"/>
      <c r="LRZ11" s="102"/>
      <c r="LSA11" s="102"/>
      <c r="LSB11" s="102"/>
      <c r="LSC11" s="102"/>
      <c r="LSD11" s="102"/>
      <c r="LSE11" s="102"/>
      <c r="LSF11" s="102"/>
      <c r="LSG11" s="102"/>
      <c r="LSH11" s="102"/>
      <c r="LSI11" s="102"/>
      <c r="LSJ11" s="102"/>
      <c r="LSK11" s="102"/>
      <c r="LSL11" s="102"/>
      <c r="LSM11" s="102"/>
      <c r="LSN11" s="102"/>
      <c r="LSO11" s="102"/>
      <c r="LSP11" s="102"/>
      <c r="LSQ11" s="102"/>
      <c r="LSR11" s="102"/>
      <c r="LSS11" s="102"/>
      <c r="LST11" s="102"/>
      <c r="LSU11" s="102"/>
      <c r="LSV11" s="102"/>
      <c r="LSW11" s="102"/>
      <c r="LSX11" s="102"/>
      <c r="LSY11" s="102"/>
      <c r="LSZ11" s="102"/>
      <c r="LTA11" s="102"/>
      <c r="LTB11" s="102"/>
      <c r="LTC11" s="102"/>
      <c r="LTD11" s="102"/>
      <c r="LTE11" s="102"/>
      <c r="LTF11" s="102"/>
      <c r="LTG11" s="102"/>
      <c r="LTH11" s="102"/>
      <c r="LTI11" s="102"/>
      <c r="LTJ11" s="102"/>
      <c r="LTK11" s="102"/>
      <c r="LTL11" s="102"/>
      <c r="LTM11" s="102"/>
      <c r="LTN11" s="102"/>
      <c r="LTO11" s="102"/>
      <c r="LTP11" s="102"/>
      <c r="LTQ11" s="102"/>
      <c r="LTR11" s="102"/>
      <c r="LTS11" s="102"/>
      <c r="LTT11" s="102"/>
      <c r="LTU11" s="102"/>
      <c r="LTV11" s="102"/>
      <c r="LTW11" s="102"/>
      <c r="LTX11" s="102"/>
      <c r="LTY11" s="102"/>
      <c r="LTZ11" s="102"/>
      <c r="LUA11" s="102"/>
      <c r="LUB11" s="102"/>
      <c r="LUC11" s="102"/>
      <c r="LUD11" s="102"/>
      <c r="LUE11" s="102"/>
      <c r="LUF11" s="102"/>
      <c r="LUG11" s="102"/>
      <c r="LUH11" s="102"/>
      <c r="LUI11" s="102"/>
      <c r="LUJ11" s="102"/>
      <c r="LUK11" s="102"/>
      <c r="LUL11" s="102"/>
      <c r="LUM11" s="102"/>
      <c r="LUN11" s="102"/>
      <c r="LUO11" s="102"/>
      <c r="LUP11" s="102"/>
      <c r="LUQ11" s="102"/>
      <c r="LUR11" s="102"/>
      <c r="LUS11" s="102"/>
      <c r="LUT11" s="102"/>
      <c r="LUU11" s="102"/>
      <c r="LUV11" s="102"/>
      <c r="LUW11" s="102"/>
      <c r="LUX11" s="102"/>
      <c r="LUY11" s="102"/>
      <c r="LUZ11" s="102"/>
      <c r="LVA11" s="102"/>
      <c r="LVB11" s="102"/>
      <c r="LVC11" s="102"/>
      <c r="LVD11" s="102"/>
      <c r="LVE11" s="102"/>
      <c r="LVF11" s="102"/>
      <c r="LVG11" s="102"/>
      <c r="LVH11" s="102"/>
      <c r="LVI11" s="102"/>
      <c r="LVJ11" s="102"/>
      <c r="LVK11" s="102"/>
      <c r="LVL11" s="102"/>
      <c r="LVM11" s="102"/>
      <c r="LVN11" s="102"/>
      <c r="LVO11" s="102"/>
      <c r="LVP11" s="102"/>
      <c r="LVQ11" s="102"/>
      <c r="LVR11" s="102"/>
      <c r="LVS11" s="102"/>
      <c r="LVT11" s="102"/>
      <c r="LVU11" s="102"/>
      <c r="LVV11" s="102"/>
      <c r="LVW11" s="102"/>
      <c r="LVX11" s="102"/>
      <c r="LVY11" s="102"/>
      <c r="LVZ11" s="102"/>
      <c r="LWA11" s="102"/>
      <c r="LWB11" s="102"/>
      <c r="LWC11" s="102"/>
      <c r="LWD11" s="102"/>
      <c r="LWE11" s="102"/>
      <c r="LWF11" s="102"/>
      <c r="LWG11" s="102"/>
      <c r="LWH11" s="102"/>
      <c r="LWI11" s="102"/>
      <c r="LWJ11" s="102"/>
      <c r="LWK11" s="102"/>
      <c r="LWL11" s="102"/>
      <c r="LWM11" s="102"/>
      <c r="LWN11" s="102"/>
      <c r="LWO11" s="102"/>
      <c r="LWP11" s="102"/>
      <c r="LWQ11" s="102"/>
      <c r="LWR11" s="102"/>
      <c r="LWS11" s="102"/>
      <c r="LWT11" s="102"/>
      <c r="LWU11" s="102"/>
      <c r="LWV11" s="102"/>
      <c r="LWW11" s="102"/>
      <c r="LWX11" s="102"/>
      <c r="LWY11" s="102"/>
      <c r="LWZ11" s="102"/>
      <c r="LXA11" s="102"/>
      <c r="LXB11" s="102"/>
      <c r="LXC11" s="102"/>
      <c r="LXD11" s="102"/>
      <c r="LXE11" s="102"/>
      <c r="LXF11" s="102"/>
      <c r="LXG11" s="102"/>
      <c r="LXH11" s="102"/>
      <c r="LXI11" s="102"/>
      <c r="LXJ11" s="102"/>
      <c r="LXK11" s="102"/>
      <c r="LXL11" s="102"/>
      <c r="LXM11" s="102"/>
      <c r="LXN11" s="102"/>
      <c r="LXO11" s="102"/>
      <c r="LXP11" s="102"/>
      <c r="LXQ11" s="102"/>
      <c r="LXR11" s="102"/>
      <c r="LXS11" s="102"/>
      <c r="LXT11" s="102"/>
      <c r="LXU11" s="102"/>
      <c r="LXV11" s="102"/>
      <c r="LXW11" s="102"/>
      <c r="LXX11" s="102"/>
      <c r="LXY11" s="102"/>
      <c r="LXZ11" s="102"/>
      <c r="LYA11" s="102"/>
      <c r="LYB11" s="102"/>
      <c r="LYC11" s="102"/>
      <c r="LYD11" s="102"/>
      <c r="LYE11" s="102"/>
      <c r="LYF11" s="102"/>
      <c r="LYG11" s="102"/>
      <c r="LYH11" s="102"/>
      <c r="LYI11" s="102"/>
      <c r="LYJ11" s="102"/>
      <c r="LYK11" s="102"/>
      <c r="LYL11" s="102"/>
      <c r="LYM11" s="102"/>
      <c r="LYN11" s="102"/>
      <c r="LYO11" s="102"/>
      <c r="LYP11" s="102"/>
      <c r="LYQ11" s="102"/>
      <c r="LYR11" s="102"/>
      <c r="LYS11" s="102"/>
      <c r="LYT11" s="102"/>
      <c r="LYU11" s="102"/>
      <c r="LYV11" s="102"/>
      <c r="LYW11" s="102"/>
      <c r="LYX11" s="102"/>
      <c r="LYY11" s="102"/>
      <c r="LYZ11" s="102"/>
      <c r="LZA11" s="102"/>
      <c r="LZB11" s="102"/>
      <c r="LZC11" s="102"/>
      <c r="LZD11" s="102"/>
      <c r="LZE11" s="102"/>
      <c r="LZF11" s="102"/>
      <c r="LZG11" s="102"/>
      <c r="LZH11" s="102"/>
      <c r="LZI11" s="102"/>
      <c r="LZJ11" s="102"/>
      <c r="LZK11" s="102"/>
      <c r="LZL11" s="102"/>
      <c r="LZM11" s="102"/>
      <c r="LZN11" s="102"/>
      <c r="LZO11" s="102"/>
      <c r="LZP11" s="102"/>
      <c r="LZQ11" s="102"/>
      <c r="LZR11" s="102"/>
      <c r="LZS11" s="102"/>
      <c r="LZT11" s="102"/>
      <c r="LZU11" s="102"/>
      <c r="LZV11" s="102"/>
      <c r="LZW11" s="102"/>
      <c r="LZX11" s="102"/>
      <c r="LZY11" s="102"/>
      <c r="LZZ11" s="102"/>
      <c r="MAA11" s="102"/>
      <c r="MAB11" s="102"/>
      <c r="MAC11" s="102"/>
      <c r="MAD11" s="102"/>
      <c r="MAE11" s="102"/>
      <c r="MAF11" s="102"/>
      <c r="MAG11" s="102"/>
      <c r="MAH11" s="102"/>
      <c r="MAI11" s="102"/>
      <c r="MAJ11" s="102"/>
      <c r="MAK11" s="102"/>
      <c r="MAL11" s="102"/>
      <c r="MAM11" s="102"/>
      <c r="MAN11" s="102"/>
      <c r="MAO11" s="102"/>
      <c r="MAP11" s="102"/>
      <c r="MAQ11" s="102"/>
      <c r="MAR11" s="102"/>
      <c r="MAS11" s="102"/>
      <c r="MAT11" s="102"/>
      <c r="MAU11" s="102"/>
      <c r="MAV11" s="102"/>
      <c r="MAW11" s="102"/>
      <c r="MAX11" s="102"/>
      <c r="MAY11" s="102"/>
      <c r="MAZ11" s="102"/>
      <c r="MBA11" s="102"/>
      <c r="MBB11" s="102"/>
      <c r="MBC11" s="102"/>
      <c r="MBD11" s="102"/>
      <c r="MBE11" s="102"/>
      <c r="MBF11" s="102"/>
      <c r="MBG11" s="102"/>
      <c r="MBH11" s="102"/>
      <c r="MBI11" s="102"/>
      <c r="MBJ11" s="102"/>
      <c r="MBK11" s="102"/>
      <c r="MBL11" s="102"/>
      <c r="MBM11" s="102"/>
      <c r="MBN11" s="102"/>
      <c r="MBO11" s="102"/>
      <c r="MBP11" s="102"/>
      <c r="MBQ11" s="102"/>
      <c r="MBR11" s="102"/>
      <c r="MBS11" s="102"/>
      <c r="MBT11" s="102"/>
      <c r="MBU11" s="102"/>
      <c r="MBV11" s="102"/>
      <c r="MBW11" s="102"/>
      <c r="MBX11" s="102"/>
      <c r="MBY11" s="102"/>
      <c r="MBZ11" s="102"/>
      <c r="MCA11" s="102"/>
      <c r="MCB11" s="102"/>
      <c r="MCC11" s="102"/>
      <c r="MCD11" s="102"/>
      <c r="MCE11" s="102"/>
      <c r="MCF11" s="102"/>
      <c r="MCG11" s="102"/>
      <c r="MCH11" s="102"/>
      <c r="MCI11" s="102"/>
      <c r="MCJ11" s="102"/>
      <c r="MCK11" s="102"/>
      <c r="MCL11" s="102"/>
      <c r="MCM11" s="102"/>
      <c r="MCN11" s="102"/>
      <c r="MCO11" s="102"/>
      <c r="MCP11" s="102"/>
      <c r="MCQ11" s="102"/>
      <c r="MCR11" s="102"/>
      <c r="MCS11" s="102"/>
      <c r="MCT11" s="102"/>
      <c r="MCU11" s="102"/>
      <c r="MCV11" s="102"/>
      <c r="MCW11" s="102"/>
      <c r="MCX11" s="102"/>
      <c r="MCY11" s="102"/>
      <c r="MCZ11" s="102"/>
      <c r="MDA11" s="102"/>
      <c r="MDB11" s="102"/>
      <c r="MDC11" s="102"/>
      <c r="MDD11" s="102"/>
      <c r="MDE11" s="102"/>
      <c r="MDF11" s="102"/>
      <c r="MDG11" s="102"/>
      <c r="MDH11" s="102"/>
      <c r="MDI11" s="102"/>
      <c r="MDJ11" s="102"/>
      <c r="MDK11" s="102"/>
      <c r="MDL11" s="102"/>
      <c r="MDM11" s="102"/>
      <c r="MDN11" s="102"/>
      <c r="MDO11" s="102"/>
      <c r="MDP11" s="102"/>
      <c r="MDQ11" s="102"/>
      <c r="MDR11" s="102"/>
      <c r="MDS11" s="102"/>
      <c r="MDT11" s="102"/>
      <c r="MDU11" s="102"/>
      <c r="MDV11" s="102"/>
      <c r="MDW11" s="102"/>
      <c r="MDX11" s="102"/>
      <c r="MDY11" s="102"/>
      <c r="MDZ11" s="102"/>
      <c r="MEA11" s="102"/>
      <c r="MEB11" s="102"/>
      <c r="MEC11" s="102"/>
      <c r="MED11" s="102"/>
      <c r="MEE11" s="102"/>
      <c r="MEF11" s="102"/>
      <c r="MEG11" s="102"/>
      <c r="MEH11" s="102"/>
      <c r="MEI11" s="102"/>
      <c r="MEJ11" s="102"/>
      <c r="MEK11" s="102"/>
      <c r="MEL11" s="102"/>
      <c r="MEM11" s="102"/>
      <c r="MEN11" s="102"/>
      <c r="MEO11" s="102"/>
      <c r="MEP11" s="102"/>
      <c r="MEQ11" s="102"/>
      <c r="MER11" s="102"/>
      <c r="MES11" s="102"/>
      <c r="MET11" s="102"/>
      <c r="MEU11" s="102"/>
      <c r="MEV11" s="102"/>
      <c r="MEW11" s="102"/>
      <c r="MEX11" s="102"/>
      <c r="MEY11" s="102"/>
      <c r="MEZ11" s="102"/>
      <c r="MFA11" s="102"/>
      <c r="MFB11" s="102"/>
      <c r="MFC11" s="102"/>
      <c r="MFD11" s="102"/>
      <c r="MFE11" s="102"/>
      <c r="MFF11" s="102"/>
      <c r="MFG11" s="102"/>
      <c r="MFH11" s="102"/>
      <c r="MFI11" s="102"/>
      <c r="MFJ11" s="102"/>
      <c r="MFK11" s="102"/>
      <c r="MFL11" s="102"/>
      <c r="MFM11" s="102"/>
      <c r="MFN11" s="102"/>
      <c r="MFO11" s="102"/>
      <c r="MFP11" s="102"/>
      <c r="MFQ11" s="102"/>
      <c r="MFR11" s="102"/>
      <c r="MFS11" s="102"/>
      <c r="MFT11" s="102"/>
      <c r="MFU11" s="102"/>
      <c r="MFV11" s="102"/>
      <c r="MFW11" s="102"/>
      <c r="MFX11" s="102"/>
      <c r="MFY11" s="102"/>
      <c r="MFZ11" s="102"/>
      <c r="MGA11" s="102"/>
      <c r="MGB11" s="102"/>
      <c r="MGC11" s="102"/>
      <c r="MGD11" s="102"/>
      <c r="MGE11" s="102"/>
      <c r="MGF11" s="102"/>
      <c r="MGG11" s="102"/>
      <c r="MGH11" s="102"/>
      <c r="MGI11" s="102"/>
      <c r="MGJ11" s="102"/>
      <c r="MGK11" s="102"/>
      <c r="MGL11" s="102"/>
      <c r="MGM11" s="102"/>
      <c r="MGN11" s="102"/>
      <c r="MGO11" s="102"/>
      <c r="MGP11" s="102"/>
      <c r="MGQ11" s="102"/>
      <c r="MGR11" s="102"/>
      <c r="MGS11" s="102"/>
      <c r="MGT11" s="102"/>
      <c r="MGU11" s="102"/>
      <c r="MGV11" s="102"/>
      <c r="MGW11" s="102"/>
      <c r="MGX11" s="102"/>
      <c r="MGY11" s="102"/>
      <c r="MGZ11" s="102"/>
      <c r="MHA11" s="102"/>
      <c r="MHB11" s="102"/>
      <c r="MHC11" s="102"/>
      <c r="MHD11" s="102"/>
      <c r="MHE11" s="102"/>
      <c r="MHF11" s="102"/>
      <c r="MHG11" s="102"/>
      <c r="MHH11" s="102"/>
      <c r="MHI11" s="102"/>
      <c r="MHJ11" s="102"/>
      <c r="MHK11" s="102"/>
      <c r="MHL11" s="102"/>
      <c r="MHM11" s="102"/>
      <c r="MHN11" s="102"/>
      <c r="MHO11" s="102"/>
      <c r="MHP11" s="102"/>
      <c r="MHQ11" s="102"/>
      <c r="MHR11" s="102"/>
      <c r="MHS11" s="102"/>
      <c r="MHT11" s="102"/>
      <c r="MHU11" s="102"/>
      <c r="MHV11" s="102"/>
      <c r="MHW11" s="102"/>
      <c r="MHX11" s="102"/>
      <c r="MHY11" s="102"/>
      <c r="MHZ11" s="102"/>
      <c r="MIA11" s="102"/>
      <c r="MIB11" s="102"/>
      <c r="MIC11" s="102"/>
      <c r="MID11" s="102"/>
      <c r="MIE11" s="102"/>
      <c r="MIF11" s="102"/>
      <c r="MIG11" s="102"/>
      <c r="MIH11" s="102"/>
      <c r="MII11" s="102"/>
      <c r="MIJ11" s="102"/>
      <c r="MIK11" s="102"/>
      <c r="MIL11" s="102"/>
      <c r="MIM11" s="102"/>
      <c r="MIN11" s="102"/>
      <c r="MIO11" s="102"/>
      <c r="MIP11" s="102"/>
      <c r="MIQ11" s="102"/>
      <c r="MIR11" s="102"/>
      <c r="MIS11" s="102"/>
      <c r="MIT11" s="102"/>
      <c r="MIU11" s="102"/>
      <c r="MIV11" s="102"/>
      <c r="MIW11" s="102"/>
      <c r="MIX11" s="102"/>
      <c r="MIY11" s="102"/>
      <c r="MIZ11" s="102"/>
      <c r="MJA11" s="102"/>
      <c r="MJB11" s="102"/>
      <c r="MJC11" s="102"/>
      <c r="MJD11" s="102"/>
      <c r="MJE11" s="102"/>
      <c r="MJF11" s="102"/>
      <c r="MJG11" s="102"/>
      <c r="MJH11" s="102"/>
      <c r="MJI11" s="102"/>
      <c r="MJJ11" s="102"/>
      <c r="MJK11" s="102"/>
      <c r="MJL11" s="102"/>
      <c r="MJM11" s="102"/>
      <c r="MJN11" s="102"/>
      <c r="MJO11" s="102"/>
      <c r="MJP11" s="102"/>
      <c r="MJQ11" s="102"/>
      <c r="MJR11" s="102"/>
      <c r="MJS11" s="102"/>
      <c r="MJT11" s="102"/>
      <c r="MJU11" s="102"/>
      <c r="MJV11" s="102"/>
      <c r="MJW11" s="102"/>
      <c r="MJX11" s="102"/>
      <c r="MJY11" s="102"/>
      <c r="MJZ11" s="102"/>
      <c r="MKA11" s="102"/>
      <c r="MKB11" s="102"/>
      <c r="MKC11" s="102"/>
      <c r="MKD11" s="102"/>
      <c r="MKE11" s="102"/>
      <c r="MKF11" s="102"/>
      <c r="MKG11" s="102"/>
      <c r="MKH11" s="102"/>
      <c r="MKI11" s="102"/>
      <c r="MKJ11" s="102"/>
      <c r="MKK11" s="102"/>
      <c r="MKL11" s="102"/>
      <c r="MKM11" s="102"/>
      <c r="MKN11" s="102"/>
      <c r="MKO11" s="102"/>
      <c r="MKP11" s="102"/>
      <c r="MKQ11" s="102"/>
      <c r="MKR11" s="102"/>
      <c r="MKS11" s="102"/>
      <c r="MKT11" s="102"/>
      <c r="MKU11" s="102"/>
      <c r="MKV11" s="102"/>
      <c r="MKW11" s="102"/>
      <c r="MKX11" s="102"/>
      <c r="MKY11" s="102"/>
      <c r="MKZ11" s="102"/>
      <c r="MLA11" s="102"/>
      <c r="MLB11" s="102"/>
      <c r="MLC11" s="102"/>
      <c r="MLD11" s="102"/>
      <c r="MLE11" s="102"/>
      <c r="MLF11" s="102"/>
      <c r="MLG11" s="102"/>
      <c r="MLH11" s="102"/>
      <c r="MLI11" s="102"/>
      <c r="MLJ11" s="102"/>
      <c r="MLK11" s="102"/>
      <c r="MLL11" s="102"/>
      <c r="MLM11" s="102"/>
      <c r="MLN11" s="102"/>
      <c r="MLO11" s="102"/>
      <c r="MLP11" s="102"/>
      <c r="MLQ11" s="102"/>
      <c r="MLR11" s="102"/>
      <c r="MLS11" s="102"/>
      <c r="MLT11" s="102"/>
      <c r="MLU11" s="102"/>
      <c r="MLV11" s="102"/>
      <c r="MLW11" s="102"/>
      <c r="MLX11" s="102"/>
      <c r="MLY11" s="102"/>
      <c r="MLZ11" s="102"/>
      <c r="MMA11" s="102"/>
      <c r="MMB11" s="102"/>
      <c r="MMC11" s="102"/>
      <c r="MMD11" s="102"/>
      <c r="MME11" s="102"/>
      <c r="MMF11" s="102"/>
      <c r="MMG11" s="102"/>
      <c r="MMH11" s="102"/>
      <c r="MMI11" s="102"/>
      <c r="MMJ11" s="102"/>
      <c r="MMK11" s="102"/>
      <c r="MML11" s="102"/>
      <c r="MMM11" s="102"/>
      <c r="MMN11" s="102"/>
      <c r="MMO11" s="102"/>
      <c r="MMP11" s="102"/>
      <c r="MMQ11" s="102"/>
      <c r="MMR11" s="102"/>
      <c r="MMS11" s="102"/>
      <c r="MMT11" s="102"/>
      <c r="MMU11" s="102"/>
      <c r="MMV11" s="102"/>
      <c r="MMW11" s="102"/>
      <c r="MMX11" s="102"/>
      <c r="MMY11" s="102"/>
      <c r="MMZ11" s="102"/>
      <c r="MNA11" s="102"/>
      <c r="MNB11" s="102"/>
      <c r="MNC11" s="102"/>
      <c r="MND11" s="102"/>
      <c r="MNE11" s="102"/>
      <c r="MNF11" s="102"/>
      <c r="MNG11" s="102"/>
      <c r="MNH11" s="102"/>
      <c r="MNI11" s="102"/>
      <c r="MNJ11" s="102"/>
      <c r="MNK11" s="102"/>
      <c r="MNL11" s="102"/>
      <c r="MNM11" s="102"/>
      <c r="MNN11" s="102"/>
      <c r="MNO11" s="102"/>
      <c r="MNP11" s="102"/>
      <c r="MNQ11" s="102"/>
      <c r="MNR11" s="102"/>
      <c r="MNS11" s="102"/>
      <c r="MNT11" s="102"/>
      <c r="MNU11" s="102"/>
      <c r="MNV11" s="102"/>
      <c r="MNW11" s="102"/>
      <c r="MNX11" s="102"/>
      <c r="MNY11" s="102"/>
      <c r="MNZ11" s="102"/>
      <c r="MOA11" s="102"/>
      <c r="MOB11" s="102"/>
      <c r="MOC11" s="102"/>
      <c r="MOD11" s="102"/>
      <c r="MOE11" s="102"/>
      <c r="MOF11" s="102"/>
      <c r="MOG11" s="102"/>
      <c r="MOH11" s="102"/>
      <c r="MOI11" s="102"/>
      <c r="MOJ11" s="102"/>
      <c r="MOK11" s="102"/>
      <c r="MOL11" s="102"/>
      <c r="MOM11" s="102"/>
      <c r="MON11" s="102"/>
      <c r="MOO11" s="102"/>
      <c r="MOP11" s="102"/>
      <c r="MOQ11" s="102"/>
      <c r="MOR11" s="102"/>
      <c r="MOS11" s="102"/>
      <c r="MOT11" s="102"/>
      <c r="MOU11" s="102"/>
      <c r="MOV11" s="102"/>
      <c r="MOW11" s="102"/>
      <c r="MOX11" s="102"/>
      <c r="MOY11" s="102"/>
      <c r="MOZ11" s="102"/>
      <c r="MPA11" s="102"/>
      <c r="MPB11" s="102"/>
      <c r="MPC11" s="102"/>
      <c r="MPD11" s="102"/>
      <c r="MPE11" s="102"/>
      <c r="MPF11" s="102"/>
      <c r="MPG11" s="102"/>
      <c r="MPH11" s="102"/>
      <c r="MPI11" s="102"/>
      <c r="MPJ11" s="102"/>
      <c r="MPK11" s="102"/>
      <c r="MPL11" s="102"/>
      <c r="MPM11" s="102"/>
      <c r="MPN11" s="102"/>
      <c r="MPO11" s="102"/>
      <c r="MPP11" s="102"/>
      <c r="MPQ11" s="102"/>
      <c r="MPR11" s="102"/>
      <c r="MPS11" s="102"/>
      <c r="MPT11" s="102"/>
      <c r="MPU11" s="102"/>
      <c r="MPV11" s="102"/>
      <c r="MPW11" s="102"/>
      <c r="MPX11" s="102"/>
      <c r="MPY11" s="102"/>
      <c r="MPZ11" s="102"/>
      <c r="MQA11" s="102"/>
      <c r="MQB11" s="102"/>
      <c r="MQC11" s="102"/>
      <c r="MQD11" s="102"/>
      <c r="MQE11" s="102"/>
      <c r="MQF11" s="102"/>
      <c r="MQG11" s="102"/>
      <c r="MQH11" s="102"/>
      <c r="MQI11" s="102"/>
      <c r="MQJ11" s="102"/>
      <c r="MQK11" s="102"/>
      <c r="MQL11" s="102"/>
      <c r="MQM11" s="102"/>
      <c r="MQN11" s="102"/>
      <c r="MQO11" s="102"/>
      <c r="MQP11" s="102"/>
      <c r="MQQ11" s="102"/>
      <c r="MQR11" s="102"/>
      <c r="MQS11" s="102"/>
      <c r="MQT11" s="102"/>
      <c r="MQU11" s="102"/>
      <c r="MQV11" s="102"/>
      <c r="MQW11" s="102"/>
      <c r="MQX11" s="102"/>
      <c r="MQY11" s="102"/>
      <c r="MQZ11" s="102"/>
      <c r="MRA11" s="102"/>
      <c r="MRB11" s="102"/>
      <c r="MRC11" s="102"/>
      <c r="MRD11" s="102"/>
      <c r="MRE11" s="102"/>
      <c r="MRF11" s="102"/>
      <c r="MRG11" s="102"/>
      <c r="MRH11" s="102"/>
      <c r="MRI11" s="102"/>
      <c r="MRJ11" s="102"/>
      <c r="MRK11" s="102"/>
      <c r="MRL11" s="102"/>
      <c r="MRM11" s="102"/>
      <c r="MRN11" s="102"/>
      <c r="MRO11" s="102"/>
      <c r="MRP11" s="102"/>
      <c r="MRQ11" s="102"/>
      <c r="MRR11" s="102"/>
      <c r="MRS11" s="102"/>
      <c r="MRT11" s="102"/>
      <c r="MRU11" s="102"/>
      <c r="MRV11" s="102"/>
      <c r="MRW11" s="102"/>
      <c r="MRX11" s="102"/>
      <c r="MRY11" s="102"/>
      <c r="MRZ11" s="102"/>
      <c r="MSA11" s="102"/>
      <c r="MSB11" s="102"/>
      <c r="MSC11" s="102"/>
      <c r="MSD11" s="102"/>
      <c r="MSE11" s="102"/>
      <c r="MSF11" s="102"/>
      <c r="MSG11" s="102"/>
      <c r="MSH11" s="102"/>
      <c r="MSI11" s="102"/>
      <c r="MSJ11" s="102"/>
      <c r="MSK11" s="102"/>
      <c r="MSL11" s="102"/>
      <c r="MSM11" s="102"/>
      <c r="MSN11" s="102"/>
      <c r="MSO11" s="102"/>
      <c r="MSP11" s="102"/>
      <c r="MSQ11" s="102"/>
      <c r="MSR11" s="102"/>
      <c r="MSS11" s="102"/>
      <c r="MST11" s="102"/>
      <c r="MSU11" s="102"/>
      <c r="MSV11" s="102"/>
      <c r="MSW11" s="102"/>
      <c r="MSX11" s="102"/>
      <c r="MSY11" s="102"/>
      <c r="MSZ11" s="102"/>
      <c r="MTA11" s="102"/>
      <c r="MTB11" s="102"/>
      <c r="MTC11" s="102"/>
      <c r="MTD11" s="102"/>
      <c r="MTE11" s="102"/>
      <c r="MTF11" s="102"/>
      <c r="MTG11" s="102"/>
      <c r="MTH11" s="102"/>
      <c r="MTI11" s="102"/>
      <c r="MTJ11" s="102"/>
      <c r="MTK11" s="102"/>
      <c r="MTL11" s="102"/>
      <c r="MTM11" s="102"/>
      <c r="MTN11" s="102"/>
      <c r="MTO11" s="102"/>
      <c r="MTP11" s="102"/>
      <c r="MTQ11" s="102"/>
      <c r="MTR11" s="102"/>
      <c r="MTS11" s="102"/>
      <c r="MTT11" s="102"/>
      <c r="MTU11" s="102"/>
      <c r="MTV11" s="102"/>
      <c r="MTW11" s="102"/>
      <c r="MTX11" s="102"/>
      <c r="MTY11" s="102"/>
      <c r="MTZ11" s="102"/>
      <c r="MUA11" s="102"/>
      <c r="MUB11" s="102"/>
      <c r="MUC11" s="102"/>
      <c r="MUD11" s="102"/>
      <c r="MUE11" s="102"/>
      <c r="MUF11" s="102"/>
      <c r="MUG11" s="102"/>
      <c r="MUH11" s="102"/>
      <c r="MUI11" s="102"/>
      <c r="MUJ11" s="102"/>
      <c r="MUK11" s="102"/>
      <c r="MUL11" s="102"/>
      <c r="MUM11" s="102"/>
      <c r="MUN11" s="102"/>
      <c r="MUO11" s="102"/>
      <c r="MUP11" s="102"/>
      <c r="MUQ11" s="102"/>
      <c r="MUR11" s="102"/>
      <c r="MUS11" s="102"/>
      <c r="MUT11" s="102"/>
      <c r="MUU11" s="102"/>
      <c r="MUV11" s="102"/>
      <c r="MUW11" s="102"/>
      <c r="MUX11" s="102"/>
      <c r="MUY11" s="102"/>
      <c r="MUZ11" s="102"/>
      <c r="MVA11" s="102"/>
      <c r="MVB11" s="102"/>
      <c r="MVC11" s="102"/>
      <c r="MVD11" s="102"/>
      <c r="MVE11" s="102"/>
      <c r="MVF11" s="102"/>
      <c r="MVG11" s="102"/>
      <c r="MVH11" s="102"/>
      <c r="MVI11" s="102"/>
      <c r="MVJ11" s="102"/>
      <c r="MVK11" s="102"/>
      <c r="MVL11" s="102"/>
      <c r="MVM11" s="102"/>
      <c r="MVN11" s="102"/>
      <c r="MVO11" s="102"/>
      <c r="MVP11" s="102"/>
      <c r="MVQ11" s="102"/>
      <c r="MVR11" s="102"/>
      <c r="MVS11" s="102"/>
      <c r="MVT11" s="102"/>
      <c r="MVU11" s="102"/>
      <c r="MVV11" s="102"/>
      <c r="MVW11" s="102"/>
      <c r="MVX11" s="102"/>
      <c r="MVY11" s="102"/>
      <c r="MVZ11" s="102"/>
      <c r="MWA11" s="102"/>
      <c r="MWB11" s="102"/>
      <c r="MWC11" s="102"/>
      <c r="MWD11" s="102"/>
      <c r="MWE11" s="102"/>
      <c r="MWF11" s="102"/>
      <c r="MWG11" s="102"/>
      <c r="MWH11" s="102"/>
      <c r="MWI11" s="102"/>
      <c r="MWJ11" s="102"/>
      <c r="MWK11" s="102"/>
      <c r="MWL11" s="102"/>
      <c r="MWM11" s="102"/>
      <c r="MWN11" s="102"/>
      <c r="MWO11" s="102"/>
      <c r="MWP11" s="102"/>
      <c r="MWQ11" s="102"/>
      <c r="MWR11" s="102"/>
      <c r="MWS11" s="102"/>
      <c r="MWT11" s="102"/>
      <c r="MWU11" s="102"/>
      <c r="MWV11" s="102"/>
      <c r="MWW11" s="102"/>
      <c r="MWX11" s="102"/>
      <c r="MWY11" s="102"/>
      <c r="MWZ11" s="102"/>
      <c r="MXA11" s="102"/>
      <c r="MXB11" s="102"/>
      <c r="MXC11" s="102"/>
      <c r="MXD11" s="102"/>
      <c r="MXE11" s="102"/>
      <c r="MXF11" s="102"/>
      <c r="MXG11" s="102"/>
      <c r="MXH11" s="102"/>
      <c r="MXI11" s="102"/>
      <c r="MXJ11" s="102"/>
      <c r="MXK11" s="102"/>
      <c r="MXL11" s="102"/>
      <c r="MXM11" s="102"/>
      <c r="MXN11" s="102"/>
      <c r="MXO11" s="102"/>
      <c r="MXP11" s="102"/>
      <c r="MXQ11" s="102"/>
      <c r="MXR11" s="102"/>
      <c r="MXS11" s="102"/>
      <c r="MXT11" s="102"/>
      <c r="MXU11" s="102"/>
      <c r="MXV11" s="102"/>
      <c r="MXW11" s="102"/>
      <c r="MXX11" s="102"/>
      <c r="MXY11" s="102"/>
      <c r="MXZ11" s="102"/>
      <c r="MYA11" s="102"/>
      <c r="MYB11" s="102"/>
      <c r="MYC11" s="102"/>
      <c r="MYD11" s="102"/>
      <c r="MYE11" s="102"/>
      <c r="MYF11" s="102"/>
      <c r="MYG11" s="102"/>
      <c r="MYH11" s="102"/>
      <c r="MYI11" s="102"/>
      <c r="MYJ11" s="102"/>
      <c r="MYK11" s="102"/>
      <c r="MYL11" s="102"/>
      <c r="MYM11" s="102"/>
      <c r="MYN11" s="102"/>
      <c r="MYO11" s="102"/>
      <c r="MYP11" s="102"/>
      <c r="MYQ11" s="102"/>
      <c r="MYR11" s="102"/>
      <c r="MYS11" s="102"/>
      <c r="MYT11" s="102"/>
      <c r="MYU11" s="102"/>
      <c r="MYV11" s="102"/>
      <c r="MYW11" s="102"/>
      <c r="MYX11" s="102"/>
      <c r="MYY11" s="102"/>
      <c r="MYZ11" s="102"/>
      <c r="MZA11" s="102"/>
      <c r="MZB11" s="102"/>
      <c r="MZC11" s="102"/>
      <c r="MZD11" s="102"/>
      <c r="MZE11" s="102"/>
      <c r="MZF11" s="102"/>
      <c r="MZG11" s="102"/>
      <c r="MZH11" s="102"/>
      <c r="MZI11" s="102"/>
      <c r="MZJ11" s="102"/>
      <c r="MZK11" s="102"/>
      <c r="MZL11" s="102"/>
      <c r="MZM11" s="102"/>
      <c r="MZN11" s="102"/>
      <c r="MZO11" s="102"/>
      <c r="MZP11" s="102"/>
      <c r="MZQ11" s="102"/>
      <c r="MZR11" s="102"/>
      <c r="MZS11" s="102"/>
      <c r="MZT11" s="102"/>
      <c r="MZU11" s="102"/>
      <c r="MZV11" s="102"/>
      <c r="MZW11" s="102"/>
      <c r="MZX11" s="102"/>
      <c r="MZY11" s="102"/>
      <c r="MZZ11" s="102"/>
      <c r="NAA11" s="102"/>
      <c r="NAB11" s="102"/>
      <c r="NAC11" s="102"/>
      <c r="NAD11" s="102"/>
      <c r="NAE11" s="102"/>
      <c r="NAF11" s="102"/>
      <c r="NAG11" s="102"/>
      <c r="NAH11" s="102"/>
      <c r="NAI11" s="102"/>
      <c r="NAJ11" s="102"/>
      <c r="NAK11" s="102"/>
      <c r="NAL11" s="102"/>
      <c r="NAM11" s="102"/>
      <c r="NAN11" s="102"/>
      <c r="NAO11" s="102"/>
      <c r="NAP11" s="102"/>
      <c r="NAQ11" s="102"/>
      <c r="NAR11" s="102"/>
      <c r="NAS11" s="102"/>
      <c r="NAT11" s="102"/>
      <c r="NAU11" s="102"/>
      <c r="NAV11" s="102"/>
      <c r="NAW11" s="102"/>
      <c r="NAX11" s="102"/>
      <c r="NAY11" s="102"/>
      <c r="NAZ11" s="102"/>
      <c r="NBA11" s="102"/>
      <c r="NBB11" s="102"/>
      <c r="NBC11" s="102"/>
      <c r="NBD11" s="102"/>
      <c r="NBE11" s="102"/>
      <c r="NBF11" s="102"/>
      <c r="NBG11" s="102"/>
      <c r="NBH11" s="102"/>
      <c r="NBI11" s="102"/>
      <c r="NBJ11" s="102"/>
      <c r="NBK11" s="102"/>
      <c r="NBL11" s="102"/>
      <c r="NBM11" s="102"/>
      <c r="NBN11" s="102"/>
      <c r="NBO11" s="102"/>
      <c r="NBP11" s="102"/>
      <c r="NBQ11" s="102"/>
      <c r="NBR11" s="102"/>
      <c r="NBS11" s="102"/>
      <c r="NBT11" s="102"/>
      <c r="NBU11" s="102"/>
      <c r="NBV11" s="102"/>
      <c r="NBW11" s="102"/>
      <c r="NBX11" s="102"/>
      <c r="NBY11" s="102"/>
      <c r="NBZ11" s="102"/>
      <c r="NCA11" s="102"/>
      <c r="NCB11" s="102"/>
      <c r="NCC11" s="102"/>
      <c r="NCD11" s="102"/>
      <c r="NCE11" s="102"/>
      <c r="NCF11" s="102"/>
      <c r="NCG11" s="102"/>
      <c r="NCH11" s="102"/>
      <c r="NCI11" s="102"/>
      <c r="NCJ11" s="102"/>
      <c r="NCK11" s="102"/>
      <c r="NCL11" s="102"/>
      <c r="NCM11" s="102"/>
      <c r="NCN11" s="102"/>
      <c r="NCO11" s="102"/>
      <c r="NCP11" s="102"/>
      <c r="NCQ11" s="102"/>
      <c r="NCR11" s="102"/>
      <c r="NCS11" s="102"/>
      <c r="NCT11" s="102"/>
      <c r="NCU11" s="102"/>
      <c r="NCV11" s="102"/>
      <c r="NCW11" s="102"/>
      <c r="NCX11" s="102"/>
      <c r="NCY11" s="102"/>
      <c r="NCZ11" s="102"/>
      <c r="NDA11" s="102"/>
      <c r="NDB11" s="102"/>
      <c r="NDC11" s="102"/>
      <c r="NDD11" s="102"/>
      <c r="NDE11" s="102"/>
      <c r="NDF11" s="102"/>
      <c r="NDG11" s="102"/>
      <c r="NDH11" s="102"/>
      <c r="NDI11" s="102"/>
      <c r="NDJ11" s="102"/>
      <c r="NDK11" s="102"/>
      <c r="NDL11" s="102"/>
      <c r="NDM11" s="102"/>
      <c r="NDN11" s="102"/>
      <c r="NDO11" s="102"/>
      <c r="NDP11" s="102"/>
      <c r="NDQ11" s="102"/>
      <c r="NDR11" s="102"/>
      <c r="NDS11" s="102"/>
      <c r="NDT11" s="102"/>
      <c r="NDU11" s="102"/>
      <c r="NDV11" s="102"/>
      <c r="NDW11" s="102"/>
      <c r="NDX11" s="102"/>
      <c r="NDY11" s="102"/>
      <c r="NDZ11" s="102"/>
      <c r="NEA11" s="102"/>
      <c r="NEB11" s="102"/>
      <c r="NEC11" s="102"/>
      <c r="NED11" s="102"/>
      <c r="NEE11" s="102"/>
      <c r="NEF11" s="102"/>
      <c r="NEG11" s="102"/>
      <c r="NEH11" s="102"/>
      <c r="NEI11" s="102"/>
      <c r="NEJ11" s="102"/>
      <c r="NEK11" s="102"/>
      <c r="NEL11" s="102"/>
      <c r="NEM11" s="102"/>
      <c r="NEN11" s="102"/>
      <c r="NEO11" s="102"/>
      <c r="NEP11" s="102"/>
      <c r="NEQ11" s="102"/>
      <c r="NER11" s="102"/>
      <c r="NES11" s="102"/>
      <c r="NET11" s="102"/>
      <c r="NEU11" s="102"/>
      <c r="NEV11" s="102"/>
      <c r="NEW11" s="102"/>
      <c r="NEX11" s="102"/>
      <c r="NEY11" s="102"/>
      <c r="NEZ11" s="102"/>
      <c r="NFA11" s="102"/>
      <c r="NFB11" s="102"/>
      <c r="NFC11" s="102"/>
      <c r="NFD11" s="102"/>
      <c r="NFE11" s="102"/>
      <c r="NFF11" s="102"/>
      <c r="NFG11" s="102"/>
      <c r="NFH11" s="102"/>
      <c r="NFI11" s="102"/>
      <c r="NFJ11" s="102"/>
      <c r="NFK11" s="102"/>
      <c r="NFL11" s="102"/>
      <c r="NFM11" s="102"/>
      <c r="NFN11" s="102"/>
      <c r="NFO11" s="102"/>
      <c r="NFP11" s="102"/>
      <c r="NFQ11" s="102"/>
      <c r="NFR11" s="102"/>
      <c r="NFS11" s="102"/>
      <c r="NFT11" s="102"/>
      <c r="NFU11" s="102"/>
      <c r="NFV11" s="102"/>
      <c r="NFW11" s="102"/>
      <c r="NFX11" s="102"/>
      <c r="NFY11" s="102"/>
      <c r="NFZ11" s="102"/>
      <c r="NGA11" s="102"/>
      <c r="NGB11" s="102"/>
      <c r="NGC11" s="102"/>
      <c r="NGD11" s="102"/>
      <c r="NGE11" s="102"/>
      <c r="NGF11" s="102"/>
      <c r="NGG11" s="102"/>
      <c r="NGH11" s="102"/>
      <c r="NGI11" s="102"/>
      <c r="NGJ11" s="102"/>
      <c r="NGK11" s="102"/>
      <c r="NGL11" s="102"/>
      <c r="NGM11" s="102"/>
      <c r="NGN11" s="102"/>
      <c r="NGO11" s="102"/>
      <c r="NGP11" s="102"/>
      <c r="NGQ11" s="102"/>
      <c r="NGR11" s="102"/>
      <c r="NGS11" s="102"/>
      <c r="NGT11" s="102"/>
      <c r="NGU11" s="102"/>
      <c r="NGV11" s="102"/>
      <c r="NGW11" s="102"/>
      <c r="NGX11" s="102"/>
      <c r="NGY11" s="102"/>
      <c r="NGZ11" s="102"/>
      <c r="NHA11" s="102"/>
      <c r="NHB11" s="102"/>
      <c r="NHC11" s="102"/>
      <c r="NHD11" s="102"/>
      <c r="NHE11" s="102"/>
      <c r="NHF11" s="102"/>
      <c r="NHG11" s="102"/>
      <c r="NHH11" s="102"/>
      <c r="NHI11" s="102"/>
      <c r="NHJ11" s="102"/>
      <c r="NHK11" s="102"/>
      <c r="NHL11" s="102"/>
      <c r="NHM11" s="102"/>
      <c r="NHN11" s="102"/>
      <c r="NHO11" s="102"/>
      <c r="NHP11" s="102"/>
      <c r="NHQ11" s="102"/>
      <c r="NHR11" s="102"/>
      <c r="NHS11" s="102"/>
      <c r="NHT11" s="102"/>
      <c r="NHU11" s="102"/>
      <c r="NHV11" s="102"/>
      <c r="NHW11" s="102"/>
      <c r="NHX11" s="102"/>
      <c r="NHY11" s="102"/>
      <c r="NHZ11" s="102"/>
      <c r="NIA11" s="102"/>
      <c r="NIB11" s="102"/>
      <c r="NIC11" s="102"/>
      <c r="NID11" s="102"/>
      <c r="NIE11" s="102"/>
      <c r="NIF11" s="102"/>
      <c r="NIG11" s="102"/>
      <c r="NIH11" s="102"/>
      <c r="NII11" s="102"/>
      <c r="NIJ11" s="102"/>
      <c r="NIK11" s="102"/>
      <c r="NIL11" s="102"/>
      <c r="NIM11" s="102"/>
      <c r="NIN11" s="102"/>
      <c r="NIO11" s="102"/>
      <c r="NIP11" s="102"/>
      <c r="NIQ11" s="102"/>
      <c r="NIR11" s="102"/>
      <c r="NIS11" s="102"/>
      <c r="NIT11" s="102"/>
      <c r="NIU11" s="102"/>
      <c r="NIV11" s="102"/>
      <c r="NIW11" s="102"/>
      <c r="NIX11" s="102"/>
      <c r="NIY11" s="102"/>
      <c r="NIZ11" s="102"/>
      <c r="NJA11" s="102"/>
      <c r="NJB11" s="102"/>
      <c r="NJC11" s="102"/>
      <c r="NJD11" s="102"/>
      <c r="NJE11" s="102"/>
      <c r="NJF11" s="102"/>
      <c r="NJG11" s="102"/>
      <c r="NJH11" s="102"/>
      <c r="NJI11" s="102"/>
      <c r="NJJ11" s="102"/>
      <c r="NJK11" s="102"/>
      <c r="NJL11" s="102"/>
      <c r="NJM11" s="102"/>
      <c r="NJN11" s="102"/>
      <c r="NJO11" s="102"/>
      <c r="NJP11" s="102"/>
      <c r="NJQ11" s="102"/>
      <c r="NJR11" s="102"/>
      <c r="NJS11" s="102"/>
      <c r="NJT11" s="102"/>
      <c r="NJU11" s="102"/>
      <c r="NJV11" s="102"/>
      <c r="NJW11" s="102"/>
      <c r="NJX11" s="102"/>
      <c r="NJY11" s="102"/>
      <c r="NJZ11" s="102"/>
      <c r="NKA11" s="102"/>
      <c r="NKB11" s="102"/>
      <c r="NKC11" s="102"/>
      <c r="NKD11" s="102"/>
      <c r="NKE11" s="102"/>
      <c r="NKF11" s="102"/>
      <c r="NKG11" s="102"/>
      <c r="NKH11" s="102"/>
      <c r="NKI11" s="102"/>
      <c r="NKJ11" s="102"/>
      <c r="NKK11" s="102"/>
      <c r="NKL11" s="102"/>
      <c r="NKM11" s="102"/>
      <c r="NKN11" s="102"/>
      <c r="NKO11" s="102"/>
      <c r="NKP11" s="102"/>
      <c r="NKQ11" s="102"/>
      <c r="NKR11" s="102"/>
      <c r="NKS11" s="102"/>
      <c r="NKT11" s="102"/>
      <c r="NKU11" s="102"/>
      <c r="NKV11" s="102"/>
      <c r="NKW11" s="102"/>
      <c r="NKX11" s="102"/>
      <c r="NKY11" s="102"/>
      <c r="NKZ11" s="102"/>
      <c r="NLA11" s="102"/>
      <c r="NLB11" s="102"/>
      <c r="NLC11" s="102"/>
      <c r="NLD11" s="102"/>
      <c r="NLE11" s="102"/>
      <c r="NLF11" s="102"/>
      <c r="NLG11" s="102"/>
      <c r="NLH11" s="102"/>
      <c r="NLI11" s="102"/>
      <c r="NLJ11" s="102"/>
      <c r="NLK11" s="102"/>
      <c r="NLL11" s="102"/>
      <c r="NLM11" s="102"/>
      <c r="NLN11" s="102"/>
      <c r="NLO11" s="102"/>
      <c r="NLP11" s="102"/>
      <c r="NLQ11" s="102"/>
      <c r="NLR11" s="102"/>
      <c r="NLS11" s="102"/>
      <c r="NLT11" s="102"/>
      <c r="NLU11" s="102"/>
      <c r="NLV11" s="102"/>
      <c r="NLW11" s="102"/>
      <c r="NLX11" s="102"/>
      <c r="NLY11" s="102"/>
      <c r="NLZ11" s="102"/>
      <c r="NMA11" s="102"/>
      <c r="NMB11" s="102"/>
      <c r="NMC11" s="102"/>
      <c r="NMD11" s="102"/>
      <c r="NME11" s="102"/>
      <c r="NMF11" s="102"/>
      <c r="NMG11" s="102"/>
      <c r="NMH11" s="102"/>
      <c r="NMI11" s="102"/>
      <c r="NMJ11" s="102"/>
      <c r="NMK11" s="102"/>
      <c r="NML11" s="102"/>
      <c r="NMM11" s="102"/>
      <c r="NMN11" s="102"/>
      <c r="NMO11" s="102"/>
      <c r="NMP11" s="102"/>
      <c r="NMQ11" s="102"/>
      <c r="NMR11" s="102"/>
      <c r="NMS11" s="102"/>
      <c r="NMT11" s="102"/>
      <c r="NMU11" s="102"/>
      <c r="NMV11" s="102"/>
      <c r="NMW11" s="102"/>
      <c r="NMX11" s="102"/>
      <c r="NMY11" s="102"/>
      <c r="NMZ11" s="102"/>
      <c r="NNA11" s="102"/>
      <c r="NNB11" s="102"/>
      <c r="NNC11" s="102"/>
      <c r="NND11" s="102"/>
      <c r="NNE11" s="102"/>
      <c r="NNF11" s="102"/>
      <c r="NNG11" s="102"/>
      <c r="NNH11" s="102"/>
      <c r="NNI11" s="102"/>
      <c r="NNJ11" s="102"/>
      <c r="NNK11" s="102"/>
      <c r="NNL11" s="102"/>
      <c r="NNM11" s="102"/>
      <c r="NNN11" s="102"/>
      <c r="NNO11" s="102"/>
      <c r="NNP11" s="102"/>
      <c r="NNQ11" s="102"/>
      <c r="NNR11" s="102"/>
      <c r="NNS11" s="102"/>
      <c r="NNT11" s="102"/>
      <c r="NNU11" s="102"/>
      <c r="NNV11" s="102"/>
      <c r="NNW11" s="102"/>
      <c r="NNX11" s="102"/>
      <c r="NNY11" s="102"/>
      <c r="NNZ11" s="102"/>
      <c r="NOA11" s="102"/>
      <c r="NOB11" s="102"/>
      <c r="NOC11" s="102"/>
      <c r="NOD11" s="102"/>
      <c r="NOE11" s="102"/>
      <c r="NOF11" s="102"/>
      <c r="NOG11" s="102"/>
      <c r="NOH11" s="102"/>
      <c r="NOI11" s="102"/>
      <c r="NOJ11" s="102"/>
      <c r="NOK11" s="102"/>
      <c r="NOL11" s="102"/>
      <c r="NOM11" s="102"/>
      <c r="NON11" s="102"/>
      <c r="NOO11" s="102"/>
      <c r="NOP11" s="102"/>
      <c r="NOQ11" s="102"/>
      <c r="NOR11" s="102"/>
      <c r="NOS11" s="102"/>
      <c r="NOT11" s="102"/>
      <c r="NOU11" s="102"/>
      <c r="NOV11" s="102"/>
      <c r="NOW11" s="102"/>
      <c r="NOX11" s="102"/>
      <c r="NOY11" s="102"/>
      <c r="NOZ11" s="102"/>
      <c r="NPA11" s="102"/>
      <c r="NPB11" s="102"/>
      <c r="NPC11" s="102"/>
      <c r="NPD11" s="102"/>
      <c r="NPE11" s="102"/>
      <c r="NPF11" s="102"/>
      <c r="NPG11" s="102"/>
      <c r="NPH11" s="102"/>
      <c r="NPI11" s="102"/>
      <c r="NPJ11" s="102"/>
      <c r="NPK11" s="102"/>
      <c r="NPL11" s="102"/>
      <c r="NPM11" s="102"/>
      <c r="NPN11" s="102"/>
      <c r="NPO11" s="102"/>
      <c r="NPP11" s="102"/>
      <c r="NPQ11" s="102"/>
      <c r="NPR11" s="102"/>
      <c r="NPS11" s="102"/>
      <c r="NPT11" s="102"/>
      <c r="NPU11" s="102"/>
      <c r="NPV11" s="102"/>
      <c r="NPW11" s="102"/>
      <c r="NPX11" s="102"/>
      <c r="NPY11" s="102"/>
      <c r="NPZ11" s="102"/>
      <c r="NQA11" s="102"/>
      <c r="NQB11" s="102"/>
      <c r="NQC11" s="102"/>
      <c r="NQD11" s="102"/>
      <c r="NQE11" s="102"/>
      <c r="NQF11" s="102"/>
      <c r="NQG11" s="102"/>
      <c r="NQH11" s="102"/>
      <c r="NQI11" s="102"/>
      <c r="NQJ11" s="102"/>
      <c r="NQK11" s="102"/>
      <c r="NQL11" s="102"/>
      <c r="NQM11" s="102"/>
      <c r="NQN11" s="102"/>
      <c r="NQO11" s="102"/>
      <c r="NQP11" s="102"/>
      <c r="NQQ11" s="102"/>
      <c r="NQR11" s="102"/>
      <c r="NQS11" s="102"/>
      <c r="NQT11" s="102"/>
      <c r="NQU11" s="102"/>
      <c r="NQV11" s="102"/>
      <c r="NQW11" s="102"/>
      <c r="NQX11" s="102"/>
      <c r="NQY11" s="102"/>
      <c r="NQZ11" s="102"/>
      <c r="NRA11" s="102"/>
      <c r="NRB11" s="102"/>
      <c r="NRC11" s="102"/>
      <c r="NRD11" s="102"/>
      <c r="NRE11" s="102"/>
      <c r="NRF11" s="102"/>
      <c r="NRG11" s="102"/>
      <c r="NRH11" s="102"/>
      <c r="NRI11" s="102"/>
      <c r="NRJ11" s="102"/>
      <c r="NRK11" s="102"/>
      <c r="NRL11" s="102"/>
      <c r="NRM11" s="102"/>
      <c r="NRN11" s="102"/>
      <c r="NRO11" s="102"/>
      <c r="NRP11" s="102"/>
      <c r="NRQ11" s="102"/>
      <c r="NRR11" s="102"/>
      <c r="NRS11" s="102"/>
      <c r="NRT11" s="102"/>
      <c r="NRU11" s="102"/>
      <c r="NRV11" s="102"/>
      <c r="NRW11" s="102"/>
      <c r="NRX11" s="102"/>
      <c r="NRY11" s="102"/>
      <c r="NRZ11" s="102"/>
      <c r="NSA11" s="102"/>
      <c r="NSB11" s="102"/>
      <c r="NSC11" s="102"/>
      <c r="NSD11" s="102"/>
      <c r="NSE11" s="102"/>
      <c r="NSF11" s="102"/>
      <c r="NSG11" s="102"/>
      <c r="NSH11" s="102"/>
      <c r="NSI11" s="102"/>
      <c r="NSJ11" s="102"/>
      <c r="NSK11" s="102"/>
      <c r="NSL11" s="102"/>
      <c r="NSM11" s="102"/>
      <c r="NSN11" s="102"/>
      <c r="NSO11" s="102"/>
      <c r="NSP11" s="102"/>
      <c r="NSQ11" s="102"/>
      <c r="NSR11" s="102"/>
      <c r="NSS11" s="102"/>
      <c r="NST11" s="102"/>
      <c r="NSU11" s="102"/>
      <c r="NSV11" s="102"/>
      <c r="NSW11" s="102"/>
      <c r="NSX11" s="102"/>
      <c r="NSY11" s="102"/>
      <c r="NSZ11" s="102"/>
      <c r="NTA11" s="102"/>
      <c r="NTB11" s="102"/>
      <c r="NTC11" s="102"/>
      <c r="NTD11" s="102"/>
      <c r="NTE11" s="102"/>
      <c r="NTF11" s="102"/>
      <c r="NTG11" s="102"/>
      <c r="NTH11" s="102"/>
      <c r="NTI11" s="102"/>
      <c r="NTJ11" s="102"/>
      <c r="NTK11" s="102"/>
      <c r="NTL11" s="102"/>
      <c r="NTM11" s="102"/>
      <c r="NTN11" s="102"/>
      <c r="NTO11" s="102"/>
      <c r="NTP11" s="102"/>
      <c r="NTQ11" s="102"/>
      <c r="NTR11" s="102"/>
      <c r="NTS11" s="102"/>
      <c r="NTT11" s="102"/>
      <c r="NTU11" s="102"/>
      <c r="NTV11" s="102"/>
      <c r="NTW11" s="102"/>
      <c r="NTX11" s="102"/>
      <c r="NTY11" s="102"/>
      <c r="NTZ11" s="102"/>
      <c r="NUA11" s="102"/>
      <c r="NUB11" s="102"/>
      <c r="NUC11" s="102"/>
      <c r="NUD11" s="102"/>
      <c r="NUE11" s="102"/>
      <c r="NUF11" s="102"/>
      <c r="NUG11" s="102"/>
      <c r="NUH11" s="102"/>
      <c r="NUI11" s="102"/>
      <c r="NUJ11" s="102"/>
      <c r="NUK11" s="102"/>
      <c r="NUL11" s="102"/>
      <c r="NUM11" s="102"/>
      <c r="NUN11" s="102"/>
      <c r="NUO11" s="102"/>
      <c r="NUP11" s="102"/>
      <c r="NUQ11" s="102"/>
      <c r="NUR11" s="102"/>
      <c r="NUS11" s="102"/>
      <c r="NUT11" s="102"/>
      <c r="NUU11" s="102"/>
      <c r="NUV11" s="102"/>
      <c r="NUW11" s="102"/>
      <c r="NUX11" s="102"/>
      <c r="NUY11" s="102"/>
      <c r="NUZ11" s="102"/>
      <c r="NVA11" s="102"/>
      <c r="NVB11" s="102"/>
      <c r="NVC11" s="102"/>
      <c r="NVD11" s="102"/>
      <c r="NVE11" s="102"/>
      <c r="NVF11" s="102"/>
      <c r="NVG11" s="102"/>
      <c r="NVH11" s="102"/>
      <c r="NVI11" s="102"/>
      <c r="NVJ11" s="102"/>
      <c r="NVK11" s="102"/>
      <c r="NVL11" s="102"/>
      <c r="NVM11" s="102"/>
      <c r="NVN11" s="102"/>
      <c r="NVO11" s="102"/>
      <c r="NVP11" s="102"/>
      <c r="NVQ11" s="102"/>
      <c r="NVR11" s="102"/>
      <c r="NVS11" s="102"/>
      <c r="NVT11" s="102"/>
      <c r="NVU11" s="102"/>
      <c r="NVV11" s="102"/>
      <c r="NVW11" s="102"/>
      <c r="NVX11" s="102"/>
      <c r="NVY11" s="102"/>
      <c r="NVZ11" s="102"/>
      <c r="NWA11" s="102"/>
      <c r="NWB11" s="102"/>
      <c r="NWC11" s="102"/>
      <c r="NWD11" s="102"/>
      <c r="NWE11" s="102"/>
      <c r="NWF11" s="102"/>
      <c r="NWG11" s="102"/>
      <c r="NWH11" s="102"/>
      <c r="NWI11" s="102"/>
      <c r="NWJ11" s="102"/>
      <c r="NWK11" s="102"/>
      <c r="NWL11" s="102"/>
      <c r="NWM11" s="102"/>
      <c r="NWN11" s="102"/>
      <c r="NWO11" s="102"/>
      <c r="NWP11" s="102"/>
      <c r="NWQ11" s="102"/>
      <c r="NWR11" s="102"/>
      <c r="NWS11" s="102"/>
      <c r="NWT11" s="102"/>
      <c r="NWU11" s="102"/>
      <c r="NWV11" s="102"/>
      <c r="NWW11" s="102"/>
      <c r="NWX11" s="102"/>
      <c r="NWY11" s="102"/>
      <c r="NWZ11" s="102"/>
      <c r="NXA11" s="102"/>
      <c r="NXB11" s="102"/>
      <c r="NXC11" s="102"/>
      <c r="NXD11" s="102"/>
      <c r="NXE11" s="102"/>
      <c r="NXF11" s="102"/>
      <c r="NXG11" s="102"/>
      <c r="NXH11" s="102"/>
      <c r="NXI11" s="102"/>
      <c r="NXJ11" s="102"/>
      <c r="NXK11" s="102"/>
      <c r="NXL11" s="102"/>
      <c r="NXM11" s="102"/>
      <c r="NXN11" s="102"/>
      <c r="NXO11" s="102"/>
      <c r="NXP11" s="102"/>
      <c r="NXQ11" s="102"/>
      <c r="NXR11" s="102"/>
      <c r="NXS11" s="102"/>
      <c r="NXT11" s="102"/>
      <c r="NXU11" s="102"/>
      <c r="NXV11" s="102"/>
      <c r="NXW11" s="102"/>
      <c r="NXX11" s="102"/>
      <c r="NXY11" s="102"/>
      <c r="NXZ11" s="102"/>
      <c r="NYA11" s="102"/>
      <c r="NYB11" s="102"/>
      <c r="NYC11" s="102"/>
      <c r="NYD11" s="102"/>
      <c r="NYE11" s="102"/>
      <c r="NYF11" s="102"/>
      <c r="NYG11" s="102"/>
      <c r="NYH11" s="102"/>
      <c r="NYI11" s="102"/>
      <c r="NYJ11" s="102"/>
      <c r="NYK11" s="102"/>
      <c r="NYL11" s="102"/>
      <c r="NYM11" s="102"/>
      <c r="NYN11" s="102"/>
      <c r="NYO11" s="102"/>
      <c r="NYP11" s="102"/>
      <c r="NYQ11" s="102"/>
      <c r="NYR11" s="102"/>
      <c r="NYS11" s="102"/>
      <c r="NYT11" s="102"/>
      <c r="NYU11" s="102"/>
      <c r="NYV11" s="102"/>
      <c r="NYW11" s="102"/>
      <c r="NYX11" s="102"/>
      <c r="NYY11" s="102"/>
      <c r="NYZ11" s="102"/>
      <c r="NZA11" s="102"/>
      <c r="NZB11" s="102"/>
      <c r="NZC11" s="102"/>
      <c r="NZD11" s="102"/>
      <c r="NZE11" s="102"/>
      <c r="NZF11" s="102"/>
      <c r="NZG11" s="102"/>
      <c r="NZH11" s="102"/>
      <c r="NZI11" s="102"/>
      <c r="NZJ11" s="102"/>
      <c r="NZK11" s="102"/>
      <c r="NZL11" s="102"/>
      <c r="NZM11" s="102"/>
      <c r="NZN11" s="102"/>
      <c r="NZO11" s="102"/>
      <c r="NZP11" s="102"/>
      <c r="NZQ11" s="102"/>
      <c r="NZR11" s="102"/>
      <c r="NZS11" s="102"/>
      <c r="NZT11" s="102"/>
      <c r="NZU11" s="102"/>
      <c r="NZV11" s="102"/>
      <c r="NZW11" s="102"/>
      <c r="NZX11" s="102"/>
      <c r="NZY11" s="102"/>
      <c r="NZZ11" s="102"/>
      <c r="OAA11" s="102"/>
      <c r="OAB11" s="102"/>
      <c r="OAC11" s="102"/>
      <c r="OAD11" s="102"/>
      <c r="OAE11" s="102"/>
      <c r="OAF11" s="102"/>
      <c r="OAG11" s="102"/>
      <c r="OAH11" s="102"/>
      <c r="OAI11" s="102"/>
      <c r="OAJ11" s="102"/>
      <c r="OAK11" s="102"/>
      <c r="OAL11" s="102"/>
      <c r="OAM11" s="102"/>
      <c r="OAN11" s="102"/>
      <c r="OAO11" s="102"/>
      <c r="OAP11" s="102"/>
      <c r="OAQ11" s="102"/>
      <c r="OAR11" s="102"/>
      <c r="OAS11" s="102"/>
      <c r="OAT11" s="102"/>
      <c r="OAU11" s="102"/>
      <c r="OAV11" s="102"/>
      <c r="OAW11" s="102"/>
      <c r="OAX11" s="102"/>
      <c r="OAY11" s="102"/>
      <c r="OAZ11" s="102"/>
      <c r="OBA11" s="102"/>
      <c r="OBB11" s="102"/>
      <c r="OBC11" s="102"/>
      <c r="OBD11" s="102"/>
      <c r="OBE11" s="102"/>
      <c r="OBF11" s="102"/>
      <c r="OBG11" s="102"/>
      <c r="OBH11" s="102"/>
      <c r="OBI11" s="102"/>
      <c r="OBJ11" s="102"/>
      <c r="OBK11" s="102"/>
      <c r="OBL11" s="102"/>
      <c r="OBM11" s="102"/>
      <c r="OBN11" s="102"/>
      <c r="OBO11" s="102"/>
      <c r="OBP11" s="102"/>
      <c r="OBQ11" s="102"/>
      <c r="OBR11" s="102"/>
      <c r="OBS11" s="102"/>
      <c r="OBT11" s="102"/>
      <c r="OBU11" s="102"/>
      <c r="OBV11" s="102"/>
      <c r="OBW11" s="102"/>
      <c r="OBX11" s="102"/>
      <c r="OBY11" s="102"/>
      <c r="OBZ11" s="102"/>
      <c r="OCA11" s="102"/>
      <c r="OCB11" s="102"/>
      <c r="OCC11" s="102"/>
      <c r="OCD11" s="102"/>
      <c r="OCE11" s="102"/>
      <c r="OCF11" s="102"/>
      <c r="OCG11" s="102"/>
      <c r="OCH11" s="102"/>
      <c r="OCI11" s="102"/>
      <c r="OCJ11" s="102"/>
      <c r="OCK11" s="102"/>
      <c r="OCL11" s="102"/>
      <c r="OCM11" s="102"/>
      <c r="OCN11" s="102"/>
      <c r="OCO11" s="102"/>
      <c r="OCP11" s="102"/>
      <c r="OCQ11" s="102"/>
      <c r="OCR11" s="102"/>
      <c r="OCS11" s="102"/>
      <c r="OCT11" s="102"/>
      <c r="OCU11" s="102"/>
      <c r="OCV11" s="102"/>
      <c r="OCW11" s="102"/>
      <c r="OCX11" s="102"/>
      <c r="OCY11" s="102"/>
      <c r="OCZ11" s="102"/>
      <c r="ODA11" s="102"/>
      <c r="ODB11" s="102"/>
      <c r="ODC11" s="102"/>
      <c r="ODD11" s="102"/>
      <c r="ODE11" s="102"/>
      <c r="ODF11" s="102"/>
      <c r="ODG11" s="102"/>
      <c r="ODH11" s="102"/>
      <c r="ODI11" s="102"/>
      <c r="ODJ11" s="102"/>
      <c r="ODK11" s="102"/>
      <c r="ODL11" s="102"/>
      <c r="ODM11" s="102"/>
      <c r="ODN11" s="102"/>
      <c r="ODO11" s="102"/>
      <c r="ODP11" s="102"/>
      <c r="ODQ11" s="102"/>
      <c r="ODR11" s="102"/>
      <c r="ODS11" s="102"/>
      <c r="ODT11" s="102"/>
      <c r="ODU11" s="102"/>
      <c r="ODV11" s="102"/>
      <c r="ODW11" s="102"/>
      <c r="ODX11" s="102"/>
      <c r="ODY11" s="102"/>
      <c r="ODZ11" s="102"/>
      <c r="OEA11" s="102"/>
      <c r="OEB11" s="102"/>
      <c r="OEC11" s="102"/>
      <c r="OED11" s="102"/>
      <c r="OEE11" s="102"/>
      <c r="OEF11" s="102"/>
      <c r="OEG11" s="102"/>
      <c r="OEH11" s="102"/>
      <c r="OEI11" s="102"/>
      <c r="OEJ11" s="102"/>
      <c r="OEK11" s="102"/>
      <c r="OEL11" s="102"/>
      <c r="OEM11" s="102"/>
      <c r="OEN11" s="102"/>
      <c r="OEO11" s="102"/>
      <c r="OEP11" s="102"/>
      <c r="OEQ11" s="102"/>
      <c r="OER11" s="102"/>
      <c r="OES11" s="102"/>
      <c r="OET11" s="102"/>
      <c r="OEU11" s="102"/>
      <c r="OEV11" s="102"/>
      <c r="OEW11" s="102"/>
      <c r="OEX11" s="102"/>
      <c r="OEY11" s="102"/>
      <c r="OEZ11" s="102"/>
      <c r="OFA11" s="102"/>
      <c r="OFB11" s="102"/>
      <c r="OFC11" s="102"/>
      <c r="OFD11" s="102"/>
      <c r="OFE11" s="102"/>
      <c r="OFF11" s="102"/>
      <c r="OFG11" s="102"/>
      <c r="OFH11" s="102"/>
      <c r="OFI11" s="102"/>
      <c r="OFJ11" s="102"/>
      <c r="OFK11" s="102"/>
      <c r="OFL11" s="102"/>
      <c r="OFM11" s="102"/>
      <c r="OFN11" s="102"/>
      <c r="OFO11" s="102"/>
      <c r="OFP11" s="102"/>
      <c r="OFQ11" s="102"/>
      <c r="OFR11" s="102"/>
      <c r="OFS11" s="102"/>
      <c r="OFT11" s="102"/>
      <c r="OFU11" s="102"/>
      <c r="OFV11" s="102"/>
      <c r="OFW11" s="102"/>
      <c r="OFX11" s="102"/>
      <c r="OFY11" s="102"/>
      <c r="OFZ11" s="102"/>
      <c r="OGA11" s="102"/>
      <c r="OGB11" s="102"/>
      <c r="OGC11" s="102"/>
      <c r="OGD11" s="102"/>
      <c r="OGE11" s="102"/>
      <c r="OGF11" s="102"/>
      <c r="OGG11" s="102"/>
      <c r="OGH11" s="102"/>
      <c r="OGI11" s="102"/>
      <c r="OGJ11" s="102"/>
      <c r="OGK11" s="102"/>
      <c r="OGL11" s="102"/>
      <c r="OGM11" s="102"/>
      <c r="OGN11" s="102"/>
      <c r="OGO11" s="102"/>
      <c r="OGP11" s="102"/>
      <c r="OGQ11" s="102"/>
      <c r="OGR11" s="102"/>
      <c r="OGS11" s="102"/>
      <c r="OGT11" s="102"/>
      <c r="OGU11" s="102"/>
      <c r="OGV11" s="102"/>
      <c r="OGW11" s="102"/>
      <c r="OGX11" s="102"/>
      <c r="OGY11" s="102"/>
      <c r="OGZ11" s="102"/>
      <c r="OHA11" s="102"/>
      <c r="OHB11" s="102"/>
      <c r="OHC11" s="102"/>
      <c r="OHD11" s="102"/>
      <c r="OHE11" s="102"/>
      <c r="OHF11" s="102"/>
      <c r="OHG11" s="102"/>
      <c r="OHH11" s="102"/>
      <c r="OHI11" s="102"/>
      <c r="OHJ11" s="102"/>
      <c r="OHK11" s="102"/>
      <c r="OHL11" s="102"/>
      <c r="OHM11" s="102"/>
      <c r="OHN11" s="102"/>
      <c r="OHO11" s="102"/>
      <c r="OHP11" s="102"/>
      <c r="OHQ11" s="102"/>
      <c r="OHR11" s="102"/>
      <c r="OHS11" s="102"/>
      <c r="OHT11" s="102"/>
      <c r="OHU11" s="102"/>
      <c r="OHV11" s="102"/>
      <c r="OHW11" s="102"/>
      <c r="OHX11" s="102"/>
      <c r="OHY11" s="102"/>
      <c r="OHZ11" s="102"/>
      <c r="OIA11" s="102"/>
      <c r="OIB11" s="102"/>
      <c r="OIC11" s="102"/>
      <c r="OID11" s="102"/>
      <c r="OIE11" s="102"/>
      <c r="OIF11" s="102"/>
      <c r="OIG11" s="102"/>
      <c r="OIH11" s="102"/>
      <c r="OII11" s="102"/>
      <c r="OIJ11" s="102"/>
      <c r="OIK11" s="102"/>
      <c r="OIL11" s="102"/>
      <c r="OIM11" s="102"/>
      <c r="OIN11" s="102"/>
      <c r="OIO11" s="102"/>
      <c r="OIP11" s="102"/>
      <c r="OIQ11" s="102"/>
      <c r="OIR11" s="102"/>
      <c r="OIS11" s="102"/>
      <c r="OIT11" s="102"/>
      <c r="OIU11" s="102"/>
      <c r="OIV11" s="102"/>
      <c r="OIW11" s="102"/>
      <c r="OIX11" s="102"/>
      <c r="OIY11" s="102"/>
      <c r="OIZ11" s="102"/>
      <c r="OJA11" s="102"/>
      <c r="OJB11" s="102"/>
      <c r="OJC11" s="102"/>
      <c r="OJD11" s="102"/>
      <c r="OJE11" s="102"/>
      <c r="OJF11" s="102"/>
      <c r="OJG11" s="102"/>
      <c r="OJH11" s="102"/>
      <c r="OJI11" s="102"/>
      <c r="OJJ11" s="102"/>
      <c r="OJK11" s="102"/>
      <c r="OJL11" s="102"/>
      <c r="OJM11" s="102"/>
      <c r="OJN11" s="102"/>
      <c r="OJO11" s="102"/>
      <c r="OJP11" s="102"/>
      <c r="OJQ11" s="102"/>
      <c r="OJR11" s="102"/>
      <c r="OJS11" s="102"/>
      <c r="OJT11" s="102"/>
      <c r="OJU11" s="102"/>
      <c r="OJV11" s="102"/>
      <c r="OJW11" s="102"/>
      <c r="OJX11" s="102"/>
      <c r="OJY11" s="102"/>
      <c r="OJZ11" s="102"/>
      <c r="OKA11" s="102"/>
      <c r="OKB11" s="102"/>
      <c r="OKC11" s="102"/>
      <c r="OKD11" s="102"/>
      <c r="OKE11" s="102"/>
      <c r="OKF11" s="102"/>
      <c r="OKG11" s="102"/>
      <c r="OKH11" s="102"/>
      <c r="OKI11" s="102"/>
      <c r="OKJ11" s="102"/>
      <c r="OKK11" s="102"/>
      <c r="OKL11" s="102"/>
      <c r="OKM11" s="102"/>
      <c r="OKN11" s="102"/>
      <c r="OKO11" s="102"/>
      <c r="OKP11" s="102"/>
      <c r="OKQ11" s="102"/>
      <c r="OKR11" s="102"/>
      <c r="OKS11" s="102"/>
      <c r="OKT11" s="102"/>
      <c r="OKU11" s="102"/>
      <c r="OKV11" s="102"/>
      <c r="OKW11" s="102"/>
      <c r="OKX11" s="102"/>
      <c r="OKY11" s="102"/>
      <c r="OKZ11" s="102"/>
      <c r="OLA11" s="102"/>
      <c r="OLB11" s="102"/>
      <c r="OLC11" s="102"/>
      <c r="OLD11" s="102"/>
      <c r="OLE11" s="102"/>
      <c r="OLF11" s="102"/>
      <c r="OLG11" s="102"/>
      <c r="OLH11" s="102"/>
      <c r="OLI11" s="102"/>
      <c r="OLJ11" s="102"/>
      <c r="OLK11" s="102"/>
      <c r="OLL11" s="102"/>
      <c r="OLM11" s="102"/>
      <c r="OLN11" s="102"/>
      <c r="OLO11" s="102"/>
      <c r="OLP11" s="102"/>
      <c r="OLQ11" s="102"/>
      <c r="OLR11" s="102"/>
      <c r="OLS11" s="102"/>
      <c r="OLT11" s="102"/>
      <c r="OLU11" s="102"/>
      <c r="OLV11" s="102"/>
      <c r="OLW11" s="102"/>
      <c r="OLX11" s="102"/>
      <c r="OLY11" s="102"/>
      <c r="OLZ11" s="102"/>
      <c r="OMA11" s="102"/>
      <c r="OMB11" s="102"/>
      <c r="OMC11" s="102"/>
      <c r="OMD11" s="102"/>
      <c r="OME11" s="102"/>
      <c r="OMF11" s="102"/>
      <c r="OMG11" s="102"/>
      <c r="OMH11" s="102"/>
      <c r="OMI11" s="102"/>
      <c r="OMJ11" s="102"/>
      <c r="OMK11" s="102"/>
      <c r="OML11" s="102"/>
      <c r="OMM11" s="102"/>
      <c r="OMN11" s="102"/>
      <c r="OMO11" s="102"/>
      <c r="OMP11" s="102"/>
      <c r="OMQ11" s="102"/>
      <c r="OMR11" s="102"/>
      <c r="OMS11" s="102"/>
      <c r="OMT11" s="102"/>
      <c r="OMU11" s="102"/>
      <c r="OMV11" s="102"/>
      <c r="OMW11" s="102"/>
      <c r="OMX11" s="102"/>
      <c r="OMY11" s="102"/>
      <c r="OMZ11" s="102"/>
      <c r="ONA11" s="102"/>
      <c r="ONB11" s="102"/>
      <c r="ONC11" s="102"/>
      <c r="OND11" s="102"/>
      <c r="ONE11" s="102"/>
      <c r="ONF11" s="102"/>
      <c r="ONG11" s="102"/>
      <c r="ONH11" s="102"/>
      <c r="ONI11" s="102"/>
      <c r="ONJ11" s="102"/>
      <c r="ONK11" s="102"/>
      <c r="ONL11" s="102"/>
      <c r="ONM11" s="102"/>
      <c r="ONN11" s="102"/>
      <c r="ONO11" s="102"/>
      <c r="ONP11" s="102"/>
      <c r="ONQ11" s="102"/>
      <c r="ONR11" s="102"/>
      <c r="ONS11" s="102"/>
      <c r="ONT11" s="102"/>
      <c r="ONU11" s="102"/>
      <c r="ONV11" s="102"/>
      <c r="ONW11" s="102"/>
      <c r="ONX11" s="102"/>
      <c r="ONY11" s="102"/>
      <c r="ONZ11" s="102"/>
      <c r="OOA11" s="102"/>
      <c r="OOB11" s="102"/>
      <c r="OOC11" s="102"/>
      <c r="OOD11" s="102"/>
      <c r="OOE11" s="102"/>
      <c r="OOF11" s="102"/>
      <c r="OOG11" s="102"/>
      <c r="OOH11" s="102"/>
      <c r="OOI11" s="102"/>
      <c r="OOJ11" s="102"/>
      <c r="OOK11" s="102"/>
      <c r="OOL11" s="102"/>
      <c r="OOM11" s="102"/>
      <c r="OON11" s="102"/>
      <c r="OOO11" s="102"/>
      <c r="OOP11" s="102"/>
      <c r="OOQ11" s="102"/>
      <c r="OOR11" s="102"/>
      <c r="OOS11" s="102"/>
      <c r="OOT11" s="102"/>
      <c r="OOU11" s="102"/>
      <c r="OOV11" s="102"/>
      <c r="OOW11" s="102"/>
      <c r="OOX11" s="102"/>
      <c r="OOY11" s="102"/>
      <c r="OOZ11" s="102"/>
      <c r="OPA11" s="102"/>
      <c r="OPB11" s="102"/>
      <c r="OPC11" s="102"/>
      <c r="OPD11" s="102"/>
      <c r="OPE11" s="102"/>
      <c r="OPF11" s="102"/>
      <c r="OPG11" s="102"/>
      <c r="OPH11" s="102"/>
      <c r="OPI11" s="102"/>
      <c r="OPJ11" s="102"/>
      <c r="OPK11" s="102"/>
      <c r="OPL11" s="102"/>
      <c r="OPM11" s="102"/>
      <c r="OPN11" s="102"/>
      <c r="OPO11" s="102"/>
      <c r="OPP11" s="102"/>
      <c r="OPQ11" s="102"/>
      <c r="OPR11" s="102"/>
      <c r="OPS11" s="102"/>
      <c r="OPT11" s="102"/>
      <c r="OPU11" s="102"/>
      <c r="OPV11" s="102"/>
      <c r="OPW11" s="102"/>
      <c r="OPX11" s="102"/>
      <c r="OPY11" s="102"/>
      <c r="OPZ11" s="102"/>
      <c r="OQA11" s="102"/>
      <c r="OQB11" s="102"/>
      <c r="OQC11" s="102"/>
      <c r="OQD11" s="102"/>
      <c r="OQE11" s="102"/>
      <c r="OQF11" s="102"/>
      <c r="OQG11" s="102"/>
      <c r="OQH11" s="102"/>
      <c r="OQI11" s="102"/>
      <c r="OQJ11" s="102"/>
      <c r="OQK11" s="102"/>
      <c r="OQL11" s="102"/>
      <c r="OQM11" s="102"/>
      <c r="OQN11" s="102"/>
      <c r="OQO11" s="102"/>
      <c r="OQP11" s="102"/>
      <c r="OQQ11" s="102"/>
      <c r="OQR11" s="102"/>
      <c r="OQS11" s="102"/>
      <c r="OQT11" s="102"/>
      <c r="OQU11" s="102"/>
      <c r="OQV11" s="102"/>
      <c r="OQW11" s="102"/>
      <c r="OQX11" s="102"/>
      <c r="OQY11" s="102"/>
      <c r="OQZ11" s="102"/>
      <c r="ORA11" s="102"/>
      <c r="ORB11" s="102"/>
      <c r="ORC11" s="102"/>
      <c r="ORD11" s="102"/>
      <c r="ORE11" s="102"/>
      <c r="ORF11" s="102"/>
      <c r="ORG11" s="102"/>
      <c r="ORH11" s="102"/>
      <c r="ORI11" s="102"/>
      <c r="ORJ11" s="102"/>
      <c r="ORK11" s="102"/>
      <c r="ORL11" s="102"/>
      <c r="ORM11" s="102"/>
      <c r="ORN11" s="102"/>
      <c r="ORO11" s="102"/>
      <c r="ORP11" s="102"/>
      <c r="ORQ11" s="102"/>
      <c r="ORR11" s="102"/>
      <c r="ORS11" s="102"/>
      <c r="ORT11" s="102"/>
      <c r="ORU11" s="102"/>
      <c r="ORV11" s="102"/>
      <c r="ORW11" s="102"/>
      <c r="ORX11" s="102"/>
      <c r="ORY11" s="102"/>
      <c r="ORZ11" s="102"/>
      <c r="OSA11" s="102"/>
      <c r="OSB11" s="102"/>
      <c r="OSC11" s="102"/>
      <c r="OSD11" s="102"/>
      <c r="OSE11" s="102"/>
      <c r="OSF11" s="102"/>
      <c r="OSG11" s="102"/>
      <c r="OSH11" s="102"/>
      <c r="OSI11" s="102"/>
      <c r="OSJ11" s="102"/>
      <c r="OSK11" s="102"/>
      <c r="OSL11" s="102"/>
      <c r="OSM11" s="102"/>
      <c r="OSN11" s="102"/>
      <c r="OSO11" s="102"/>
      <c r="OSP11" s="102"/>
      <c r="OSQ11" s="102"/>
      <c r="OSR11" s="102"/>
      <c r="OSS11" s="102"/>
      <c r="OST11" s="102"/>
      <c r="OSU11" s="102"/>
      <c r="OSV11" s="102"/>
      <c r="OSW11" s="102"/>
      <c r="OSX11" s="102"/>
      <c r="OSY11" s="102"/>
      <c r="OSZ11" s="102"/>
      <c r="OTA11" s="102"/>
      <c r="OTB11" s="102"/>
      <c r="OTC11" s="102"/>
      <c r="OTD11" s="102"/>
      <c r="OTE11" s="102"/>
      <c r="OTF11" s="102"/>
      <c r="OTG11" s="102"/>
      <c r="OTH11" s="102"/>
      <c r="OTI11" s="102"/>
      <c r="OTJ11" s="102"/>
      <c r="OTK11" s="102"/>
      <c r="OTL11" s="102"/>
      <c r="OTM11" s="102"/>
      <c r="OTN11" s="102"/>
      <c r="OTO11" s="102"/>
      <c r="OTP11" s="102"/>
      <c r="OTQ11" s="102"/>
      <c r="OTR11" s="102"/>
      <c r="OTS11" s="102"/>
      <c r="OTT11" s="102"/>
      <c r="OTU11" s="102"/>
      <c r="OTV11" s="102"/>
      <c r="OTW11" s="102"/>
      <c r="OTX11" s="102"/>
      <c r="OTY11" s="102"/>
      <c r="OTZ11" s="102"/>
      <c r="OUA11" s="102"/>
      <c r="OUB11" s="102"/>
      <c r="OUC11" s="102"/>
      <c r="OUD11" s="102"/>
      <c r="OUE11" s="102"/>
      <c r="OUF11" s="102"/>
      <c r="OUG11" s="102"/>
      <c r="OUH11" s="102"/>
      <c r="OUI11" s="102"/>
      <c r="OUJ11" s="102"/>
      <c r="OUK11" s="102"/>
      <c r="OUL11" s="102"/>
      <c r="OUM11" s="102"/>
      <c r="OUN11" s="102"/>
      <c r="OUO11" s="102"/>
      <c r="OUP11" s="102"/>
      <c r="OUQ11" s="102"/>
      <c r="OUR11" s="102"/>
      <c r="OUS11" s="102"/>
      <c r="OUT11" s="102"/>
      <c r="OUU11" s="102"/>
      <c r="OUV11" s="102"/>
      <c r="OUW11" s="102"/>
      <c r="OUX11" s="102"/>
      <c r="OUY11" s="102"/>
      <c r="OUZ11" s="102"/>
      <c r="OVA11" s="102"/>
      <c r="OVB11" s="102"/>
      <c r="OVC11" s="102"/>
      <c r="OVD11" s="102"/>
      <c r="OVE11" s="102"/>
      <c r="OVF11" s="102"/>
      <c r="OVG11" s="102"/>
      <c r="OVH11" s="102"/>
      <c r="OVI11" s="102"/>
      <c r="OVJ11" s="102"/>
      <c r="OVK11" s="102"/>
      <c r="OVL11" s="102"/>
      <c r="OVM11" s="102"/>
      <c r="OVN11" s="102"/>
      <c r="OVO11" s="102"/>
      <c r="OVP11" s="102"/>
      <c r="OVQ11" s="102"/>
      <c r="OVR11" s="102"/>
      <c r="OVS11" s="102"/>
      <c r="OVT11" s="102"/>
      <c r="OVU11" s="102"/>
      <c r="OVV11" s="102"/>
      <c r="OVW11" s="102"/>
      <c r="OVX11" s="102"/>
      <c r="OVY11" s="102"/>
      <c r="OVZ11" s="102"/>
      <c r="OWA11" s="102"/>
      <c r="OWB11" s="102"/>
      <c r="OWC11" s="102"/>
      <c r="OWD11" s="102"/>
      <c r="OWE11" s="102"/>
      <c r="OWF11" s="102"/>
      <c r="OWG11" s="102"/>
      <c r="OWH11" s="102"/>
      <c r="OWI11" s="102"/>
      <c r="OWJ11" s="102"/>
      <c r="OWK11" s="102"/>
      <c r="OWL11" s="102"/>
      <c r="OWM11" s="102"/>
      <c r="OWN11" s="102"/>
      <c r="OWO11" s="102"/>
      <c r="OWP11" s="102"/>
      <c r="OWQ11" s="102"/>
      <c r="OWR11" s="102"/>
      <c r="OWS11" s="102"/>
      <c r="OWT11" s="102"/>
      <c r="OWU11" s="102"/>
      <c r="OWV11" s="102"/>
      <c r="OWW11" s="102"/>
      <c r="OWX11" s="102"/>
      <c r="OWY11" s="102"/>
      <c r="OWZ11" s="102"/>
      <c r="OXA11" s="102"/>
      <c r="OXB11" s="102"/>
      <c r="OXC11" s="102"/>
      <c r="OXD11" s="102"/>
      <c r="OXE11" s="102"/>
      <c r="OXF11" s="102"/>
      <c r="OXG11" s="102"/>
      <c r="OXH11" s="102"/>
      <c r="OXI11" s="102"/>
      <c r="OXJ11" s="102"/>
      <c r="OXK11" s="102"/>
      <c r="OXL11" s="102"/>
      <c r="OXM11" s="102"/>
      <c r="OXN11" s="102"/>
      <c r="OXO11" s="102"/>
      <c r="OXP11" s="102"/>
      <c r="OXQ11" s="102"/>
      <c r="OXR11" s="102"/>
      <c r="OXS11" s="102"/>
      <c r="OXT11" s="102"/>
      <c r="OXU11" s="102"/>
      <c r="OXV11" s="102"/>
      <c r="OXW11" s="102"/>
      <c r="OXX11" s="102"/>
      <c r="OXY11" s="102"/>
      <c r="OXZ11" s="102"/>
      <c r="OYA11" s="102"/>
      <c r="OYB11" s="102"/>
      <c r="OYC11" s="102"/>
      <c r="OYD11" s="102"/>
      <c r="OYE11" s="102"/>
      <c r="OYF11" s="102"/>
      <c r="OYG11" s="102"/>
      <c r="OYH11" s="102"/>
      <c r="OYI11" s="102"/>
      <c r="OYJ11" s="102"/>
      <c r="OYK11" s="102"/>
      <c r="OYL11" s="102"/>
      <c r="OYM11" s="102"/>
      <c r="OYN11" s="102"/>
      <c r="OYO11" s="102"/>
      <c r="OYP11" s="102"/>
      <c r="OYQ11" s="102"/>
      <c r="OYR11" s="102"/>
      <c r="OYS11" s="102"/>
      <c r="OYT11" s="102"/>
      <c r="OYU11" s="102"/>
      <c r="OYV11" s="102"/>
      <c r="OYW11" s="102"/>
      <c r="OYX11" s="102"/>
      <c r="OYY11" s="102"/>
      <c r="OYZ11" s="102"/>
      <c r="OZA11" s="102"/>
      <c r="OZB11" s="102"/>
      <c r="OZC11" s="102"/>
      <c r="OZD11" s="102"/>
      <c r="OZE11" s="102"/>
      <c r="OZF11" s="102"/>
      <c r="OZG11" s="102"/>
      <c r="OZH11" s="102"/>
      <c r="OZI11" s="102"/>
      <c r="OZJ11" s="102"/>
      <c r="OZK11" s="102"/>
      <c r="OZL11" s="102"/>
      <c r="OZM11" s="102"/>
      <c r="OZN11" s="102"/>
      <c r="OZO11" s="102"/>
      <c r="OZP11" s="102"/>
      <c r="OZQ11" s="102"/>
      <c r="OZR11" s="102"/>
      <c r="OZS11" s="102"/>
      <c r="OZT11" s="102"/>
      <c r="OZU11" s="102"/>
      <c r="OZV11" s="102"/>
      <c r="OZW11" s="102"/>
      <c r="OZX11" s="102"/>
      <c r="OZY11" s="102"/>
      <c r="OZZ11" s="102"/>
      <c r="PAA11" s="102"/>
      <c r="PAB11" s="102"/>
      <c r="PAC11" s="102"/>
      <c r="PAD11" s="102"/>
      <c r="PAE11" s="102"/>
      <c r="PAF11" s="102"/>
      <c r="PAG11" s="102"/>
      <c r="PAH11" s="102"/>
      <c r="PAI11" s="102"/>
      <c r="PAJ11" s="102"/>
      <c r="PAK11" s="102"/>
      <c r="PAL11" s="102"/>
      <c r="PAM11" s="102"/>
      <c r="PAN11" s="102"/>
      <c r="PAO11" s="102"/>
      <c r="PAP11" s="102"/>
      <c r="PAQ11" s="102"/>
      <c r="PAR11" s="102"/>
      <c r="PAS11" s="102"/>
      <c r="PAT11" s="102"/>
      <c r="PAU11" s="102"/>
      <c r="PAV11" s="102"/>
      <c r="PAW11" s="102"/>
      <c r="PAX11" s="102"/>
      <c r="PAY11" s="102"/>
      <c r="PAZ11" s="102"/>
      <c r="PBA11" s="102"/>
      <c r="PBB11" s="102"/>
      <c r="PBC11" s="102"/>
      <c r="PBD11" s="102"/>
      <c r="PBE11" s="102"/>
      <c r="PBF11" s="102"/>
      <c r="PBG11" s="102"/>
      <c r="PBH11" s="102"/>
      <c r="PBI11" s="102"/>
      <c r="PBJ11" s="102"/>
      <c r="PBK11" s="102"/>
      <c r="PBL11" s="102"/>
      <c r="PBM11" s="102"/>
      <c r="PBN11" s="102"/>
      <c r="PBO11" s="102"/>
      <c r="PBP11" s="102"/>
      <c r="PBQ11" s="102"/>
      <c r="PBR11" s="102"/>
      <c r="PBS11" s="102"/>
      <c r="PBT11" s="102"/>
      <c r="PBU11" s="102"/>
      <c r="PBV11" s="102"/>
      <c r="PBW11" s="102"/>
      <c r="PBX11" s="102"/>
      <c r="PBY11" s="102"/>
      <c r="PBZ11" s="102"/>
      <c r="PCA11" s="102"/>
      <c r="PCB11" s="102"/>
      <c r="PCC11" s="102"/>
      <c r="PCD11" s="102"/>
      <c r="PCE11" s="102"/>
      <c r="PCF11" s="102"/>
      <c r="PCG11" s="102"/>
      <c r="PCH11" s="102"/>
      <c r="PCI11" s="102"/>
      <c r="PCJ11" s="102"/>
      <c r="PCK11" s="102"/>
      <c r="PCL11" s="102"/>
      <c r="PCM11" s="102"/>
      <c r="PCN11" s="102"/>
      <c r="PCO11" s="102"/>
      <c r="PCP11" s="102"/>
      <c r="PCQ11" s="102"/>
      <c r="PCR11" s="102"/>
      <c r="PCS11" s="102"/>
      <c r="PCT11" s="102"/>
      <c r="PCU11" s="102"/>
      <c r="PCV11" s="102"/>
      <c r="PCW11" s="102"/>
      <c r="PCX11" s="102"/>
      <c r="PCY11" s="102"/>
      <c r="PCZ11" s="102"/>
      <c r="PDA11" s="102"/>
      <c r="PDB11" s="102"/>
      <c r="PDC11" s="102"/>
      <c r="PDD11" s="102"/>
      <c r="PDE11" s="102"/>
      <c r="PDF11" s="102"/>
      <c r="PDG11" s="102"/>
      <c r="PDH11" s="102"/>
      <c r="PDI11" s="102"/>
      <c r="PDJ11" s="102"/>
      <c r="PDK11" s="102"/>
      <c r="PDL11" s="102"/>
      <c r="PDM11" s="102"/>
      <c r="PDN11" s="102"/>
      <c r="PDO11" s="102"/>
      <c r="PDP11" s="102"/>
      <c r="PDQ11" s="102"/>
      <c r="PDR11" s="102"/>
      <c r="PDS11" s="102"/>
      <c r="PDT11" s="102"/>
      <c r="PDU11" s="102"/>
      <c r="PDV11" s="102"/>
      <c r="PDW11" s="102"/>
      <c r="PDX11" s="102"/>
      <c r="PDY11" s="102"/>
      <c r="PDZ11" s="102"/>
      <c r="PEA11" s="102"/>
      <c r="PEB11" s="102"/>
      <c r="PEC11" s="102"/>
      <c r="PED11" s="102"/>
      <c r="PEE11" s="102"/>
      <c r="PEF11" s="102"/>
      <c r="PEG11" s="102"/>
      <c r="PEH11" s="102"/>
      <c r="PEI11" s="102"/>
      <c r="PEJ11" s="102"/>
      <c r="PEK11" s="102"/>
      <c r="PEL11" s="102"/>
      <c r="PEM11" s="102"/>
      <c r="PEN11" s="102"/>
      <c r="PEO11" s="102"/>
      <c r="PEP11" s="102"/>
      <c r="PEQ11" s="102"/>
      <c r="PER11" s="102"/>
      <c r="PES11" s="102"/>
      <c r="PET11" s="102"/>
      <c r="PEU11" s="102"/>
      <c r="PEV11" s="102"/>
      <c r="PEW11" s="102"/>
      <c r="PEX11" s="102"/>
      <c r="PEY11" s="102"/>
      <c r="PEZ11" s="102"/>
      <c r="PFA11" s="102"/>
      <c r="PFB11" s="102"/>
      <c r="PFC11" s="102"/>
      <c r="PFD11" s="102"/>
      <c r="PFE11" s="102"/>
      <c r="PFF11" s="102"/>
      <c r="PFG11" s="102"/>
      <c r="PFH11" s="102"/>
      <c r="PFI11" s="102"/>
      <c r="PFJ11" s="102"/>
      <c r="PFK11" s="102"/>
      <c r="PFL11" s="102"/>
      <c r="PFM11" s="102"/>
      <c r="PFN11" s="102"/>
      <c r="PFO11" s="102"/>
      <c r="PFP11" s="102"/>
      <c r="PFQ11" s="102"/>
      <c r="PFR11" s="102"/>
      <c r="PFS11" s="102"/>
      <c r="PFT11" s="102"/>
      <c r="PFU11" s="102"/>
      <c r="PFV11" s="102"/>
      <c r="PFW11" s="102"/>
      <c r="PFX11" s="102"/>
      <c r="PFY11" s="102"/>
      <c r="PFZ11" s="102"/>
      <c r="PGA11" s="102"/>
      <c r="PGB11" s="102"/>
      <c r="PGC11" s="102"/>
      <c r="PGD11" s="102"/>
      <c r="PGE11" s="102"/>
      <c r="PGF11" s="102"/>
      <c r="PGG11" s="102"/>
      <c r="PGH11" s="102"/>
      <c r="PGI11" s="102"/>
      <c r="PGJ11" s="102"/>
      <c r="PGK11" s="102"/>
      <c r="PGL11" s="102"/>
      <c r="PGM11" s="102"/>
      <c r="PGN11" s="102"/>
      <c r="PGO11" s="102"/>
      <c r="PGP11" s="102"/>
      <c r="PGQ11" s="102"/>
      <c r="PGR11" s="102"/>
      <c r="PGS11" s="102"/>
      <c r="PGT11" s="102"/>
      <c r="PGU11" s="102"/>
      <c r="PGV11" s="102"/>
      <c r="PGW11" s="102"/>
      <c r="PGX11" s="102"/>
      <c r="PGY11" s="102"/>
      <c r="PGZ11" s="102"/>
      <c r="PHA11" s="102"/>
      <c r="PHB11" s="102"/>
      <c r="PHC11" s="102"/>
      <c r="PHD11" s="102"/>
      <c r="PHE11" s="102"/>
      <c r="PHF11" s="102"/>
      <c r="PHG11" s="102"/>
      <c r="PHH11" s="102"/>
      <c r="PHI11" s="102"/>
      <c r="PHJ11" s="102"/>
      <c r="PHK11" s="102"/>
      <c r="PHL11" s="102"/>
      <c r="PHM11" s="102"/>
      <c r="PHN11" s="102"/>
      <c r="PHO11" s="102"/>
      <c r="PHP11" s="102"/>
      <c r="PHQ11" s="102"/>
      <c r="PHR11" s="102"/>
      <c r="PHS11" s="102"/>
      <c r="PHT11" s="102"/>
      <c r="PHU11" s="102"/>
      <c r="PHV11" s="102"/>
      <c r="PHW11" s="102"/>
      <c r="PHX11" s="102"/>
      <c r="PHY11" s="102"/>
      <c r="PHZ11" s="102"/>
      <c r="PIA11" s="102"/>
      <c r="PIB11" s="102"/>
      <c r="PIC11" s="102"/>
      <c r="PID11" s="102"/>
      <c r="PIE11" s="102"/>
      <c r="PIF11" s="102"/>
      <c r="PIG11" s="102"/>
      <c r="PIH11" s="102"/>
      <c r="PII11" s="102"/>
      <c r="PIJ11" s="102"/>
      <c r="PIK11" s="102"/>
      <c r="PIL11" s="102"/>
      <c r="PIM11" s="102"/>
      <c r="PIN11" s="102"/>
      <c r="PIO11" s="102"/>
      <c r="PIP11" s="102"/>
      <c r="PIQ11" s="102"/>
      <c r="PIR11" s="102"/>
      <c r="PIS11" s="102"/>
      <c r="PIT11" s="102"/>
      <c r="PIU11" s="102"/>
      <c r="PIV11" s="102"/>
      <c r="PIW11" s="102"/>
      <c r="PIX11" s="102"/>
      <c r="PIY11" s="102"/>
      <c r="PIZ11" s="102"/>
      <c r="PJA11" s="102"/>
      <c r="PJB11" s="102"/>
      <c r="PJC11" s="102"/>
      <c r="PJD11" s="102"/>
      <c r="PJE11" s="102"/>
      <c r="PJF11" s="102"/>
      <c r="PJG11" s="102"/>
      <c r="PJH11" s="102"/>
      <c r="PJI11" s="102"/>
      <c r="PJJ11" s="102"/>
      <c r="PJK11" s="102"/>
      <c r="PJL11" s="102"/>
      <c r="PJM11" s="102"/>
      <c r="PJN11" s="102"/>
      <c r="PJO11" s="102"/>
      <c r="PJP11" s="102"/>
      <c r="PJQ11" s="102"/>
      <c r="PJR11" s="102"/>
      <c r="PJS11" s="102"/>
      <c r="PJT11" s="102"/>
      <c r="PJU11" s="102"/>
      <c r="PJV11" s="102"/>
      <c r="PJW11" s="102"/>
      <c r="PJX11" s="102"/>
      <c r="PJY11" s="102"/>
      <c r="PJZ11" s="102"/>
      <c r="PKA11" s="102"/>
      <c r="PKB11" s="102"/>
      <c r="PKC11" s="102"/>
      <c r="PKD11" s="102"/>
      <c r="PKE11" s="102"/>
      <c r="PKF11" s="102"/>
      <c r="PKG11" s="102"/>
      <c r="PKH11" s="102"/>
      <c r="PKI11" s="102"/>
      <c r="PKJ11" s="102"/>
      <c r="PKK11" s="102"/>
      <c r="PKL11" s="102"/>
      <c r="PKM11" s="102"/>
      <c r="PKN11" s="102"/>
      <c r="PKO11" s="102"/>
      <c r="PKP11" s="102"/>
      <c r="PKQ11" s="102"/>
      <c r="PKR11" s="102"/>
      <c r="PKS11" s="102"/>
      <c r="PKT11" s="102"/>
      <c r="PKU11" s="102"/>
      <c r="PKV11" s="102"/>
      <c r="PKW11" s="102"/>
      <c r="PKX11" s="102"/>
      <c r="PKY11" s="102"/>
      <c r="PKZ11" s="102"/>
      <c r="PLA11" s="102"/>
      <c r="PLB11" s="102"/>
      <c r="PLC11" s="102"/>
      <c r="PLD11" s="102"/>
      <c r="PLE11" s="102"/>
      <c r="PLF11" s="102"/>
      <c r="PLG11" s="102"/>
      <c r="PLH11" s="102"/>
      <c r="PLI11" s="102"/>
      <c r="PLJ11" s="102"/>
      <c r="PLK11" s="102"/>
      <c r="PLL11" s="102"/>
      <c r="PLM11" s="102"/>
      <c r="PLN11" s="102"/>
      <c r="PLO11" s="102"/>
      <c r="PLP11" s="102"/>
      <c r="PLQ11" s="102"/>
      <c r="PLR11" s="102"/>
      <c r="PLS11" s="102"/>
      <c r="PLT11" s="102"/>
      <c r="PLU11" s="102"/>
      <c r="PLV11" s="102"/>
      <c r="PLW11" s="102"/>
      <c r="PLX11" s="102"/>
      <c r="PLY11" s="102"/>
      <c r="PLZ11" s="102"/>
      <c r="PMA11" s="102"/>
      <c r="PMB11" s="102"/>
      <c r="PMC11" s="102"/>
      <c r="PMD11" s="102"/>
      <c r="PME11" s="102"/>
      <c r="PMF11" s="102"/>
      <c r="PMG11" s="102"/>
      <c r="PMH11" s="102"/>
      <c r="PMI11" s="102"/>
      <c r="PMJ11" s="102"/>
      <c r="PMK11" s="102"/>
      <c r="PML11" s="102"/>
      <c r="PMM11" s="102"/>
      <c r="PMN11" s="102"/>
      <c r="PMO11" s="102"/>
      <c r="PMP11" s="102"/>
      <c r="PMQ11" s="102"/>
      <c r="PMR11" s="102"/>
      <c r="PMS11" s="102"/>
      <c r="PMT11" s="102"/>
      <c r="PMU11" s="102"/>
      <c r="PMV11" s="102"/>
      <c r="PMW11" s="102"/>
      <c r="PMX11" s="102"/>
      <c r="PMY11" s="102"/>
      <c r="PMZ11" s="102"/>
      <c r="PNA11" s="102"/>
      <c r="PNB11" s="102"/>
      <c r="PNC11" s="102"/>
      <c r="PND11" s="102"/>
      <c r="PNE11" s="102"/>
      <c r="PNF11" s="102"/>
      <c r="PNG11" s="102"/>
      <c r="PNH11" s="102"/>
      <c r="PNI11" s="102"/>
      <c r="PNJ11" s="102"/>
      <c r="PNK11" s="102"/>
      <c r="PNL11" s="102"/>
      <c r="PNM11" s="102"/>
      <c r="PNN11" s="102"/>
      <c r="PNO11" s="102"/>
      <c r="PNP11" s="102"/>
      <c r="PNQ11" s="102"/>
      <c r="PNR11" s="102"/>
      <c r="PNS11" s="102"/>
      <c r="PNT11" s="102"/>
      <c r="PNU11" s="102"/>
      <c r="PNV11" s="102"/>
      <c r="PNW11" s="102"/>
      <c r="PNX11" s="102"/>
      <c r="PNY11" s="102"/>
      <c r="PNZ11" s="102"/>
      <c r="POA11" s="102"/>
      <c r="POB11" s="102"/>
      <c r="POC11" s="102"/>
      <c r="POD11" s="102"/>
      <c r="POE11" s="102"/>
      <c r="POF11" s="102"/>
      <c r="POG11" s="102"/>
      <c r="POH11" s="102"/>
      <c r="POI11" s="102"/>
      <c r="POJ11" s="102"/>
      <c r="POK11" s="102"/>
      <c r="POL11" s="102"/>
      <c r="POM11" s="102"/>
      <c r="PON11" s="102"/>
      <c r="POO11" s="102"/>
      <c r="POP11" s="102"/>
      <c r="POQ11" s="102"/>
      <c r="POR11" s="102"/>
      <c r="POS11" s="102"/>
      <c r="POT11" s="102"/>
      <c r="POU11" s="102"/>
      <c r="POV11" s="102"/>
      <c r="POW11" s="102"/>
      <c r="POX11" s="102"/>
      <c r="POY11" s="102"/>
      <c r="POZ11" s="102"/>
      <c r="PPA11" s="102"/>
      <c r="PPB11" s="102"/>
      <c r="PPC11" s="102"/>
      <c r="PPD11" s="102"/>
      <c r="PPE11" s="102"/>
      <c r="PPF11" s="102"/>
      <c r="PPG11" s="102"/>
      <c r="PPH11" s="102"/>
      <c r="PPI11" s="102"/>
      <c r="PPJ11" s="102"/>
      <c r="PPK11" s="102"/>
      <c r="PPL11" s="102"/>
      <c r="PPM11" s="102"/>
      <c r="PPN11" s="102"/>
      <c r="PPO11" s="102"/>
      <c r="PPP11" s="102"/>
      <c r="PPQ11" s="102"/>
      <c r="PPR11" s="102"/>
      <c r="PPS11" s="102"/>
      <c r="PPT11" s="102"/>
      <c r="PPU11" s="102"/>
      <c r="PPV11" s="102"/>
      <c r="PPW11" s="102"/>
      <c r="PPX11" s="102"/>
      <c r="PPY11" s="102"/>
      <c r="PPZ11" s="102"/>
      <c r="PQA11" s="102"/>
      <c r="PQB11" s="102"/>
      <c r="PQC11" s="102"/>
      <c r="PQD11" s="102"/>
      <c r="PQE11" s="102"/>
      <c r="PQF11" s="102"/>
      <c r="PQG11" s="102"/>
      <c r="PQH11" s="102"/>
      <c r="PQI11" s="102"/>
      <c r="PQJ11" s="102"/>
      <c r="PQK11" s="102"/>
      <c r="PQL11" s="102"/>
      <c r="PQM11" s="102"/>
      <c r="PQN11" s="102"/>
      <c r="PQO11" s="102"/>
      <c r="PQP11" s="102"/>
      <c r="PQQ11" s="102"/>
      <c r="PQR11" s="102"/>
      <c r="PQS11" s="102"/>
      <c r="PQT11" s="102"/>
      <c r="PQU11" s="102"/>
      <c r="PQV11" s="102"/>
      <c r="PQW11" s="102"/>
      <c r="PQX11" s="102"/>
      <c r="PQY11" s="102"/>
      <c r="PQZ11" s="102"/>
      <c r="PRA11" s="102"/>
      <c r="PRB11" s="102"/>
      <c r="PRC11" s="102"/>
      <c r="PRD11" s="102"/>
      <c r="PRE11" s="102"/>
      <c r="PRF11" s="102"/>
      <c r="PRG11" s="102"/>
      <c r="PRH11" s="102"/>
      <c r="PRI11" s="102"/>
      <c r="PRJ11" s="102"/>
      <c r="PRK11" s="102"/>
      <c r="PRL11" s="102"/>
      <c r="PRM11" s="102"/>
      <c r="PRN11" s="102"/>
      <c r="PRO11" s="102"/>
      <c r="PRP11" s="102"/>
      <c r="PRQ11" s="102"/>
      <c r="PRR11" s="102"/>
      <c r="PRS11" s="102"/>
      <c r="PRT11" s="102"/>
      <c r="PRU11" s="102"/>
      <c r="PRV11" s="102"/>
      <c r="PRW11" s="102"/>
      <c r="PRX11" s="102"/>
      <c r="PRY11" s="102"/>
      <c r="PRZ11" s="102"/>
      <c r="PSA11" s="102"/>
      <c r="PSB11" s="102"/>
      <c r="PSC11" s="102"/>
      <c r="PSD11" s="102"/>
      <c r="PSE11" s="102"/>
      <c r="PSF11" s="102"/>
      <c r="PSG11" s="102"/>
      <c r="PSH11" s="102"/>
      <c r="PSI11" s="102"/>
      <c r="PSJ11" s="102"/>
      <c r="PSK11" s="102"/>
      <c r="PSL11" s="102"/>
      <c r="PSM11" s="102"/>
      <c r="PSN11" s="102"/>
      <c r="PSO11" s="102"/>
      <c r="PSP11" s="102"/>
      <c r="PSQ11" s="102"/>
      <c r="PSR11" s="102"/>
      <c r="PSS11" s="102"/>
      <c r="PST11" s="102"/>
      <c r="PSU11" s="102"/>
      <c r="PSV11" s="102"/>
      <c r="PSW11" s="102"/>
      <c r="PSX11" s="102"/>
      <c r="PSY11" s="102"/>
      <c r="PSZ11" s="102"/>
      <c r="PTA11" s="102"/>
      <c r="PTB11" s="102"/>
      <c r="PTC11" s="102"/>
      <c r="PTD11" s="102"/>
      <c r="PTE11" s="102"/>
      <c r="PTF11" s="102"/>
      <c r="PTG11" s="102"/>
      <c r="PTH11" s="102"/>
      <c r="PTI11" s="102"/>
      <c r="PTJ11" s="102"/>
      <c r="PTK11" s="102"/>
      <c r="PTL11" s="102"/>
      <c r="PTM11" s="102"/>
      <c r="PTN11" s="102"/>
      <c r="PTO11" s="102"/>
      <c r="PTP11" s="102"/>
      <c r="PTQ11" s="102"/>
      <c r="PTR11" s="102"/>
      <c r="PTS11" s="102"/>
      <c r="PTT11" s="102"/>
      <c r="PTU11" s="102"/>
      <c r="PTV11" s="102"/>
      <c r="PTW11" s="102"/>
      <c r="PTX11" s="102"/>
      <c r="PTY11" s="102"/>
      <c r="PTZ11" s="102"/>
      <c r="PUA11" s="102"/>
      <c r="PUB11" s="102"/>
      <c r="PUC11" s="102"/>
      <c r="PUD11" s="102"/>
      <c r="PUE11" s="102"/>
      <c r="PUF11" s="102"/>
      <c r="PUG11" s="102"/>
      <c r="PUH11" s="102"/>
      <c r="PUI11" s="102"/>
      <c r="PUJ11" s="102"/>
      <c r="PUK11" s="102"/>
      <c r="PUL11" s="102"/>
      <c r="PUM11" s="102"/>
      <c r="PUN11" s="102"/>
      <c r="PUO11" s="102"/>
      <c r="PUP11" s="102"/>
      <c r="PUQ11" s="102"/>
      <c r="PUR11" s="102"/>
      <c r="PUS11" s="102"/>
      <c r="PUT11" s="102"/>
      <c r="PUU11" s="102"/>
      <c r="PUV11" s="102"/>
      <c r="PUW11" s="102"/>
      <c r="PUX11" s="102"/>
      <c r="PUY11" s="102"/>
      <c r="PUZ11" s="102"/>
      <c r="PVA11" s="102"/>
      <c r="PVB11" s="102"/>
      <c r="PVC11" s="102"/>
      <c r="PVD11" s="102"/>
      <c r="PVE11" s="102"/>
      <c r="PVF11" s="102"/>
      <c r="PVG11" s="102"/>
      <c r="PVH11" s="102"/>
      <c r="PVI11" s="102"/>
      <c r="PVJ11" s="102"/>
      <c r="PVK11" s="102"/>
      <c r="PVL11" s="102"/>
      <c r="PVM11" s="102"/>
      <c r="PVN11" s="102"/>
      <c r="PVO11" s="102"/>
      <c r="PVP11" s="102"/>
      <c r="PVQ11" s="102"/>
      <c r="PVR11" s="102"/>
      <c r="PVS11" s="102"/>
      <c r="PVT11" s="102"/>
      <c r="PVU11" s="102"/>
      <c r="PVV11" s="102"/>
      <c r="PVW11" s="102"/>
      <c r="PVX11" s="102"/>
      <c r="PVY11" s="102"/>
      <c r="PVZ11" s="102"/>
      <c r="PWA11" s="102"/>
      <c r="PWB11" s="102"/>
      <c r="PWC11" s="102"/>
      <c r="PWD11" s="102"/>
      <c r="PWE11" s="102"/>
      <c r="PWF11" s="102"/>
      <c r="PWG11" s="102"/>
      <c r="PWH11" s="102"/>
      <c r="PWI11" s="102"/>
      <c r="PWJ11" s="102"/>
      <c r="PWK11" s="102"/>
      <c r="PWL11" s="102"/>
      <c r="PWM11" s="102"/>
      <c r="PWN11" s="102"/>
      <c r="PWO11" s="102"/>
      <c r="PWP11" s="102"/>
      <c r="PWQ11" s="102"/>
      <c r="PWR11" s="102"/>
      <c r="PWS11" s="102"/>
      <c r="PWT11" s="102"/>
      <c r="PWU11" s="102"/>
      <c r="PWV11" s="102"/>
      <c r="PWW11" s="102"/>
      <c r="PWX11" s="102"/>
      <c r="PWY11" s="102"/>
      <c r="PWZ11" s="102"/>
      <c r="PXA11" s="102"/>
      <c r="PXB11" s="102"/>
      <c r="PXC11" s="102"/>
      <c r="PXD11" s="102"/>
      <c r="PXE11" s="102"/>
      <c r="PXF11" s="102"/>
      <c r="PXG11" s="102"/>
      <c r="PXH11" s="102"/>
      <c r="PXI11" s="102"/>
      <c r="PXJ11" s="102"/>
      <c r="PXK11" s="102"/>
      <c r="PXL11" s="102"/>
      <c r="PXM11" s="102"/>
      <c r="PXN11" s="102"/>
      <c r="PXO11" s="102"/>
      <c r="PXP11" s="102"/>
      <c r="PXQ11" s="102"/>
      <c r="PXR11" s="102"/>
      <c r="PXS11" s="102"/>
      <c r="PXT11" s="102"/>
      <c r="PXU11" s="102"/>
      <c r="PXV11" s="102"/>
      <c r="PXW11" s="102"/>
      <c r="PXX11" s="102"/>
      <c r="PXY11" s="102"/>
      <c r="PXZ11" s="102"/>
      <c r="PYA11" s="102"/>
      <c r="PYB11" s="102"/>
      <c r="PYC11" s="102"/>
      <c r="PYD11" s="102"/>
      <c r="PYE11" s="102"/>
      <c r="PYF11" s="102"/>
      <c r="PYG11" s="102"/>
      <c r="PYH11" s="102"/>
      <c r="PYI11" s="102"/>
      <c r="PYJ11" s="102"/>
      <c r="PYK11" s="102"/>
      <c r="PYL11" s="102"/>
      <c r="PYM11" s="102"/>
      <c r="PYN11" s="102"/>
      <c r="PYO11" s="102"/>
      <c r="PYP11" s="102"/>
      <c r="PYQ11" s="102"/>
      <c r="PYR11" s="102"/>
      <c r="PYS11" s="102"/>
      <c r="PYT11" s="102"/>
      <c r="PYU11" s="102"/>
      <c r="PYV11" s="102"/>
      <c r="PYW11" s="102"/>
      <c r="PYX11" s="102"/>
      <c r="PYY11" s="102"/>
      <c r="PYZ11" s="102"/>
      <c r="PZA11" s="102"/>
      <c r="PZB11" s="102"/>
      <c r="PZC11" s="102"/>
      <c r="PZD11" s="102"/>
      <c r="PZE11" s="102"/>
      <c r="PZF11" s="102"/>
      <c r="PZG11" s="102"/>
      <c r="PZH11" s="102"/>
      <c r="PZI11" s="102"/>
      <c r="PZJ11" s="102"/>
      <c r="PZK11" s="102"/>
      <c r="PZL11" s="102"/>
      <c r="PZM11" s="102"/>
      <c r="PZN11" s="102"/>
      <c r="PZO11" s="102"/>
      <c r="PZP11" s="102"/>
      <c r="PZQ11" s="102"/>
      <c r="PZR11" s="102"/>
      <c r="PZS11" s="102"/>
      <c r="PZT11" s="102"/>
      <c r="PZU11" s="102"/>
      <c r="PZV11" s="102"/>
      <c r="PZW11" s="102"/>
      <c r="PZX11" s="102"/>
      <c r="PZY11" s="102"/>
      <c r="PZZ11" s="102"/>
      <c r="QAA11" s="102"/>
      <c r="QAB11" s="102"/>
      <c r="QAC11" s="102"/>
      <c r="QAD11" s="102"/>
      <c r="QAE11" s="102"/>
      <c r="QAF11" s="102"/>
      <c r="QAG11" s="102"/>
      <c r="QAH11" s="102"/>
      <c r="QAI11" s="102"/>
      <c r="QAJ11" s="102"/>
      <c r="QAK11" s="102"/>
      <c r="QAL11" s="102"/>
      <c r="QAM11" s="102"/>
      <c r="QAN11" s="102"/>
      <c r="QAO11" s="102"/>
      <c r="QAP11" s="102"/>
      <c r="QAQ11" s="102"/>
      <c r="QAR11" s="102"/>
      <c r="QAS11" s="102"/>
      <c r="QAT11" s="102"/>
      <c r="QAU11" s="102"/>
      <c r="QAV11" s="102"/>
      <c r="QAW11" s="102"/>
      <c r="QAX11" s="102"/>
      <c r="QAY11" s="102"/>
      <c r="QAZ11" s="102"/>
      <c r="QBA11" s="102"/>
      <c r="QBB11" s="102"/>
      <c r="QBC11" s="102"/>
      <c r="QBD11" s="102"/>
      <c r="QBE11" s="102"/>
      <c r="QBF11" s="102"/>
      <c r="QBG11" s="102"/>
      <c r="QBH11" s="102"/>
      <c r="QBI11" s="102"/>
      <c r="QBJ11" s="102"/>
      <c r="QBK11" s="102"/>
      <c r="QBL11" s="102"/>
      <c r="QBM11" s="102"/>
      <c r="QBN11" s="102"/>
      <c r="QBO11" s="102"/>
      <c r="QBP11" s="102"/>
      <c r="QBQ11" s="102"/>
      <c r="QBR11" s="102"/>
      <c r="QBS11" s="102"/>
      <c r="QBT11" s="102"/>
      <c r="QBU11" s="102"/>
      <c r="QBV11" s="102"/>
      <c r="QBW11" s="102"/>
      <c r="QBX11" s="102"/>
      <c r="QBY11" s="102"/>
      <c r="QBZ11" s="102"/>
      <c r="QCA11" s="102"/>
      <c r="QCB11" s="102"/>
      <c r="QCC11" s="102"/>
      <c r="QCD11" s="102"/>
      <c r="QCE11" s="102"/>
      <c r="QCF11" s="102"/>
      <c r="QCG11" s="102"/>
      <c r="QCH11" s="102"/>
      <c r="QCI11" s="102"/>
      <c r="QCJ11" s="102"/>
      <c r="QCK11" s="102"/>
      <c r="QCL11" s="102"/>
      <c r="QCM11" s="102"/>
      <c r="QCN11" s="102"/>
      <c r="QCO11" s="102"/>
      <c r="QCP11" s="102"/>
      <c r="QCQ11" s="102"/>
      <c r="QCR11" s="102"/>
      <c r="QCS11" s="102"/>
      <c r="QCT11" s="102"/>
      <c r="QCU11" s="102"/>
      <c r="QCV11" s="102"/>
      <c r="QCW11" s="102"/>
      <c r="QCX11" s="102"/>
      <c r="QCY11" s="102"/>
      <c r="QCZ11" s="102"/>
      <c r="QDA11" s="102"/>
      <c r="QDB11" s="102"/>
      <c r="QDC11" s="102"/>
      <c r="QDD11" s="102"/>
      <c r="QDE11" s="102"/>
      <c r="QDF11" s="102"/>
      <c r="QDG11" s="102"/>
      <c r="QDH11" s="102"/>
      <c r="QDI11" s="102"/>
      <c r="QDJ11" s="102"/>
      <c r="QDK11" s="102"/>
      <c r="QDL11" s="102"/>
      <c r="QDM11" s="102"/>
      <c r="QDN11" s="102"/>
      <c r="QDO11" s="102"/>
      <c r="QDP11" s="102"/>
      <c r="QDQ11" s="102"/>
      <c r="QDR11" s="102"/>
      <c r="QDS11" s="102"/>
      <c r="QDT11" s="102"/>
      <c r="QDU11" s="102"/>
      <c r="QDV11" s="102"/>
      <c r="QDW11" s="102"/>
      <c r="QDX11" s="102"/>
      <c r="QDY11" s="102"/>
      <c r="QDZ11" s="102"/>
      <c r="QEA11" s="102"/>
      <c r="QEB11" s="102"/>
      <c r="QEC11" s="102"/>
      <c r="QED11" s="102"/>
      <c r="QEE11" s="102"/>
      <c r="QEF11" s="102"/>
      <c r="QEG11" s="102"/>
      <c r="QEH11" s="102"/>
      <c r="QEI11" s="102"/>
      <c r="QEJ11" s="102"/>
      <c r="QEK11" s="102"/>
      <c r="QEL11" s="102"/>
      <c r="QEM11" s="102"/>
      <c r="QEN11" s="102"/>
      <c r="QEO11" s="102"/>
      <c r="QEP11" s="102"/>
      <c r="QEQ11" s="102"/>
      <c r="QER11" s="102"/>
      <c r="QES11" s="102"/>
      <c r="QET11" s="102"/>
      <c r="QEU11" s="102"/>
      <c r="QEV11" s="102"/>
      <c r="QEW11" s="102"/>
      <c r="QEX11" s="102"/>
      <c r="QEY11" s="102"/>
      <c r="QEZ11" s="102"/>
      <c r="QFA11" s="102"/>
      <c r="QFB11" s="102"/>
      <c r="QFC11" s="102"/>
      <c r="QFD11" s="102"/>
      <c r="QFE11" s="102"/>
      <c r="QFF11" s="102"/>
      <c r="QFG11" s="102"/>
      <c r="QFH11" s="102"/>
      <c r="QFI11" s="102"/>
      <c r="QFJ11" s="102"/>
      <c r="QFK11" s="102"/>
      <c r="QFL11" s="102"/>
      <c r="QFM11" s="102"/>
      <c r="QFN11" s="102"/>
      <c r="QFO11" s="102"/>
      <c r="QFP11" s="102"/>
      <c r="QFQ11" s="102"/>
      <c r="QFR11" s="102"/>
      <c r="QFS11" s="102"/>
      <c r="QFT11" s="102"/>
      <c r="QFU11" s="102"/>
      <c r="QFV11" s="102"/>
      <c r="QFW11" s="102"/>
      <c r="QFX11" s="102"/>
      <c r="QFY11" s="102"/>
      <c r="QFZ11" s="102"/>
      <c r="QGA11" s="102"/>
      <c r="QGB11" s="102"/>
      <c r="QGC11" s="102"/>
      <c r="QGD11" s="102"/>
      <c r="QGE11" s="102"/>
      <c r="QGF11" s="102"/>
      <c r="QGG11" s="102"/>
      <c r="QGH11" s="102"/>
      <c r="QGI11" s="102"/>
      <c r="QGJ11" s="102"/>
      <c r="QGK11" s="102"/>
      <c r="QGL11" s="102"/>
      <c r="QGM11" s="102"/>
      <c r="QGN11" s="102"/>
      <c r="QGO11" s="102"/>
      <c r="QGP11" s="102"/>
      <c r="QGQ11" s="102"/>
      <c r="QGR11" s="102"/>
      <c r="QGS11" s="102"/>
      <c r="QGT11" s="102"/>
      <c r="QGU11" s="102"/>
      <c r="QGV11" s="102"/>
      <c r="QGW11" s="102"/>
      <c r="QGX11" s="102"/>
      <c r="QGY11" s="102"/>
      <c r="QGZ11" s="102"/>
      <c r="QHA11" s="102"/>
      <c r="QHB11" s="102"/>
      <c r="QHC11" s="102"/>
      <c r="QHD11" s="102"/>
      <c r="QHE11" s="102"/>
      <c r="QHF11" s="102"/>
      <c r="QHG11" s="102"/>
      <c r="QHH11" s="102"/>
      <c r="QHI11" s="102"/>
      <c r="QHJ11" s="102"/>
      <c r="QHK11" s="102"/>
      <c r="QHL11" s="102"/>
      <c r="QHM11" s="102"/>
      <c r="QHN11" s="102"/>
      <c r="QHO11" s="102"/>
      <c r="QHP11" s="102"/>
      <c r="QHQ11" s="102"/>
      <c r="QHR11" s="102"/>
      <c r="QHS11" s="102"/>
      <c r="QHT11" s="102"/>
      <c r="QHU11" s="102"/>
      <c r="QHV11" s="102"/>
      <c r="QHW11" s="102"/>
      <c r="QHX11" s="102"/>
      <c r="QHY11" s="102"/>
      <c r="QHZ11" s="102"/>
      <c r="QIA11" s="102"/>
      <c r="QIB11" s="102"/>
      <c r="QIC11" s="102"/>
      <c r="QID11" s="102"/>
      <c r="QIE11" s="102"/>
      <c r="QIF11" s="102"/>
      <c r="QIG11" s="102"/>
      <c r="QIH11" s="102"/>
      <c r="QII11" s="102"/>
      <c r="QIJ11" s="102"/>
      <c r="QIK11" s="102"/>
      <c r="QIL11" s="102"/>
      <c r="QIM11" s="102"/>
      <c r="QIN11" s="102"/>
      <c r="QIO11" s="102"/>
      <c r="QIP11" s="102"/>
      <c r="QIQ11" s="102"/>
      <c r="QIR11" s="102"/>
      <c r="QIS11" s="102"/>
      <c r="QIT11" s="102"/>
      <c r="QIU11" s="102"/>
      <c r="QIV11" s="102"/>
      <c r="QIW11" s="102"/>
      <c r="QIX11" s="102"/>
      <c r="QIY11" s="102"/>
      <c r="QIZ11" s="102"/>
      <c r="QJA11" s="102"/>
      <c r="QJB11" s="102"/>
      <c r="QJC11" s="102"/>
      <c r="QJD11" s="102"/>
      <c r="QJE11" s="102"/>
      <c r="QJF11" s="102"/>
      <c r="QJG11" s="102"/>
      <c r="QJH11" s="102"/>
      <c r="QJI11" s="102"/>
      <c r="QJJ11" s="102"/>
      <c r="QJK11" s="102"/>
      <c r="QJL11" s="102"/>
      <c r="QJM11" s="102"/>
      <c r="QJN11" s="102"/>
      <c r="QJO11" s="102"/>
      <c r="QJP11" s="102"/>
      <c r="QJQ11" s="102"/>
      <c r="QJR11" s="102"/>
      <c r="QJS11" s="102"/>
      <c r="QJT11" s="102"/>
      <c r="QJU11" s="102"/>
      <c r="QJV11" s="102"/>
      <c r="QJW11" s="102"/>
      <c r="QJX11" s="102"/>
      <c r="QJY11" s="102"/>
      <c r="QJZ11" s="102"/>
      <c r="QKA11" s="102"/>
      <c r="QKB11" s="102"/>
      <c r="QKC11" s="102"/>
      <c r="QKD11" s="102"/>
      <c r="QKE11" s="102"/>
      <c r="QKF11" s="102"/>
      <c r="QKG11" s="102"/>
      <c r="QKH11" s="102"/>
      <c r="QKI11" s="102"/>
      <c r="QKJ11" s="102"/>
      <c r="QKK11" s="102"/>
      <c r="QKL11" s="102"/>
      <c r="QKM11" s="102"/>
      <c r="QKN11" s="102"/>
      <c r="QKO11" s="102"/>
      <c r="QKP11" s="102"/>
      <c r="QKQ11" s="102"/>
      <c r="QKR11" s="102"/>
      <c r="QKS11" s="102"/>
      <c r="QKT11" s="102"/>
      <c r="QKU11" s="102"/>
      <c r="QKV11" s="102"/>
      <c r="QKW11" s="102"/>
      <c r="QKX11" s="102"/>
      <c r="QKY11" s="102"/>
      <c r="QKZ11" s="102"/>
      <c r="QLA11" s="102"/>
      <c r="QLB11" s="102"/>
      <c r="QLC11" s="102"/>
      <c r="QLD11" s="102"/>
      <c r="QLE11" s="102"/>
      <c r="QLF11" s="102"/>
      <c r="QLG11" s="102"/>
      <c r="QLH11" s="102"/>
      <c r="QLI11" s="102"/>
      <c r="QLJ11" s="102"/>
      <c r="QLK11" s="102"/>
      <c r="QLL11" s="102"/>
      <c r="QLM11" s="102"/>
      <c r="QLN11" s="102"/>
      <c r="QLO11" s="102"/>
      <c r="QLP11" s="102"/>
      <c r="QLQ11" s="102"/>
      <c r="QLR11" s="102"/>
      <c r="QLS11" s="102"/>
      <c r="QLT11" s="102"/>
      <c r="QLU11" s="102"/>
      <c r="QLV11" s="102"/>
      <c r="QLW11" s="102"/>
      <c r="QLX11" s="102"/>
      <c r="QLY11" s="102"/>
      <c r="QLZ11" s="102"/>
      <c r="QMA11" s="102"/>
      <c r="QMB11" s="102"/>
      <c r="QMC11" s="102"/>
      <c r="QMD11" s="102"/>
      <c r="QME11" s="102"/>
      <c r="QMF11" s="102"/>
      <c r="QMG11" s="102"/>
      <c r="QMH11" s="102"/>
      <c r="QMI11" s="102"/>
      <c r="QMJ11" s="102"/>
      <c r="QMK11" s="102"/>
      <c r="QML11" s="102"/>
      <c r="QMM11" s="102"/>
      <c r="QMN11" s="102"/>
      <c r="QMO11" s="102"/>
      <c r="QMP11" s="102"/>
      <c r="QMQ11" s="102"/>
      <c r="QMR11" s="102"/>
      <c r="QMS11" s="102"/>
      <c r="QMT11" s="102"/>
      <c r="QMU11" s="102"/>
      <c r="QMV11" s="102"/>
      <c r="QMW11" s="102"/>
      <c r="QMX11" s="102"/>
      <c r="QMY11" s="102"/>
      <c r="QMZ11" s="102"/>
      <c r="QNA11" s="102"/>
      <c r="QNB11" s="102"/>
      <c r="QNC11" s="102"/>
      <c r="QND11" s="102"/>
      <c r="QNE11" s="102"/>
      <c r="QNF11" s="102"/>
      <c r="QNG11" s="102"/>
      <c r="QNH11" s="102"/>
      <c r="QNI11" s="102"/>
      <c r="QNJ11" s="102"/>
      <c r="QNK11" s="102"/>
      <c r="QNL11" s="102"/>
      <c r="QNM11" s="102"/>
      <c r="QNN11" s="102"/>
      <c r="QNO11" s="102"/>
      <c r="QNP11" s="102"/>
      <c r="QNQ11" s="102"/>
      <c r="QNR11" s="102"/>
      <c r="QNS11" s="102"/>
      <c r="QNT11" s="102"/>
      <c r="QNU11" s="102"/>
      <c r="QNV11" s="102"/>
      <c r="QNW11" s="102"/>
      <c r="QNX11" s="102"/>
      <c r="QNY11" s="102"/>
      <c r="QNZ11" s="102"/>
      <c r="QOA11" s="102"/>
      <c r="QOB11" s="102"/>
      <c r="QOC11" s="102"/>
      <c r="QOD11" s="102"/>
      <c r="QOE11" s="102"/>
      <c r="QOF11" s="102"/>
      <c r="QOG11" s="102"/>
      <c r="QOH11" s="102"/>
      <c r="QOI11" s="102"/>
      <c r="QOJ11" s="102"/>
      <c r="QOK11" s="102"/>
      <c r="QOL11" s="102"/>
      <c r="QOM11" s="102"/>
      <c r="QON11" s="102"/>
      <c r="QOO11" s="102"/>
      <c r="QOP11" s="102"/>
      <c r="QOQ11" s="102"/>
      <c r="QOR11" s="102"/>
      <c r="QOS11" s="102"/>
      <c r="QOT11" s="102"/>
      <c r="QOU11" s="102"/>
      <c r="QOV11" s="102"/>
      <c r="QOW11" s="102"/>
      <c r="QOX11" s="102"/>
      <c r="QOY11" s="102"/>
      <c r="QOZ11" s="102"/>
      <c r="QPA11" s="102"/>
      <c r="QPB11" s="102"/>
      <c r="QPC11" s="102"/>
      <c r="QPD11" s="102"/>
      <c r="QPE11" s="102"/>
      <c r="QPF11" s="102"/>
      <c r="QPG11" s="102"/>
      <c r="QPH11" s="102"/>
      <c r="QPI11" s="102"/>
      <c r="QPJ11" s="102"/>
      <c r="QPK11" s="102"/>
      <c r="QPL11" s="102"/>
      <c r="QPM11" s="102"/>
      <c r="QPN11" s="102"/>
      <c r="QPO11" s="102"/>
      <c r="QPP11" s="102"/>
      <c r="QPQ11" s="102"/>
      <c r="QPR11" s="102"/>
      <c r="QPS11" s="102"/>
      <c r="QPT11" s="102"/>
      <c r="QPU11" s="102"/>
      <c r="QPV11" s="102"/>
      <c r="QPW11" s="102"/>
      <c r="QPX11" s="102"/>
      <c r="QPY11" s="102"/>
      <c r="QPZ11" s="102"/>
      <c r="QQA11" s="102"/>
      <c r="QQB11" s="102"/>
      <c r="QQC11" s="102"/>
      <c r="QQD11" s="102"/>
      <c r="QQE11" s="102"/>
      <c r="QQF11" s="102"/>
      <c r="QQG11" s="102"/>
      <c r="QQH11" s="102"/>
      <c r="QQI11" s="102"/>
      <c r="QQJ11" s="102"/>
      <c r="QQK11" s="102"/>
      <c r="QQL11" s="102"/>
      <c r="QQM11" s="102"/>
      <c r="QQN11" s="102"/>
      <c r="QQO11" s="102"/>
      <c r="QQP11" s="102"/>
      <c r="QQQ11" s="102"/>
      <c r="QQR11" s="102"/>
      <c r="QQS11" s="102"/>
      <c r="QQT11" s="102"/>
      <c r="QQU11" s="102"/>
      <c r="QQV11" s="102"/>
      <c r="QQW11" s="102"/>
      <c r="QQX11" s="102"/>
      <c r="QQY11" s="102"/>
      <c r="QQZ11" s="102"/>
      <c r="QRA11" s="102"/>
      <c r="QRB11" s="102"/>
      <c r="QRC11" s="102"/>
      <c r="QRD11" s="102"/>
      <c r="QRE11" s="102"/>
      <c r="QRF11" s="102"/>
      <c r="QRG11" s="102"/>
      <c r="QRH11" s="102"/>
      <c r="QRI11" s="102"/>
      <c r="QRJ11" s="102"/>
      <c r="QRK11" s="102"/>
      <c r="QRL11" s="102"/>
      <c r="QRM11" s="102"/>
      <c r="QRN11" s="102"/>
      <c r="QRO11" s="102"/>
      <c r="QRP11" s="102"/>
      <c r="QRQ11" s="102"/>
      <c r="QRR11" s="102"/>
      <c r="QRS11" s="102"/>
      <c r="QRT11" s="102"/>
      <c r="QRU11" s="102"/>
      <c r="QRV11" s="102"/>
      <c r="QRW11" s="102"/>
      <c r="QRX11" s="102"/>
      <c r="QRY11" s="102"/>
      <c r="QRZ11" s="102"/>
      <c r="QSA11" s="102"/>
      <c r="QSB11" s="102"/>
      <c r="QSC11" s="102"/>
      <c r="QSD11" s="102"/>
      <c r="QSE11" s="102"/>
      <c r="QSF11" s="102"/>
      <c r="QSG11" s="102"/>
      <c r="QSH11" s="102"/>
      <c r="QSI11" s="102"/>
      <c r="QSJ11" s="102"/>
      <c r="QSK11" s="102"/>
      <c r="QSL11" s="102"/>
      <c r="QSM11" s="102"/>
      <c r="QSN11" s="102"/>
      <c r="QSO11" s="102"/>
      <c r="QSP11" s="102"/>
      <c r="QSQ11" s="102"/>
      <c r="QSR11" s="102"/>
      <c r="QSS11" s="102"/>
      <c r="QST11" s="102"/>
      <c r="QSU11" s="102"/>
      <c r="QSV11" s="102"/>
      <c r="QSW11" s="102"/>
      <c r="QSX11" s="102"/>
      <c r="QSY11" s="102"/>
      <c r="QSZ11" s="102"/>
      <c r="QTA11" s="102"/>
      <c r="QTB11" s="102"/>
      <c r="QTC11" s="102"/>
      <c r="QTD11" s="102"/>
      <c r="QTE11" s="102"/>
      <c r="QTF11" s="102"/>
      <c r="QTG11" s="102"/>
      <c r="QTH11" s="102"/>
      <c r="QTI11" s="102"/>
      <c r="QTJ11" s="102"/>
      <c r="QTK11" s="102"/>
      <c r="QTL11" s="102"/>
      <c r="QTM11" s="102"/>
      <c r="QTN11" s="102"/>
      <c r="QTO11" s="102"/>
      <c r="QTP11" s="102"/>
      <c r="QTQ11" s="102"/>
      <c r="QTR11" s="102"/>
      <c r="QTS11" s="102"/>
      <c r="QTT11" s="102"/>
      <c r="QTU11" s="102"/>
      <c r="QTV11" s="102"/>
      <c r="QTW11" s="102"/>
      <c r="QTX11" s="102"/>
      <c r="QTY11" s="102"/>
      <c r="QTZ11" s="102"/>
      <c r="QUA11" s="102"/>
      <c r="QUB11" s="102"/>
      <c r="QUC11" s="102"/>
      <c r="QUD11" s="102"/>
      <c r="QUE11" s="102"/>
      <c r="QUF11" s="102"/>
      <c r="QUG11" s="102"/>
      <c r="QUH11" s="102"/>
      <c r="QUI11" s="102"/>
      <c r="QUJ11" s="102"/>
      <c r="QUK11" s="102"/>
      <c r="QUL11" s="102"/>
      <c r="QUM11" s="102"/>
      <c r="QUN11" s="102"/>
      <c r="QUO11" s="102"/>
      <c r="QUP11" s="102"/>
      <c r="QUQ11" s="102"/>
      <c r="QUR11" s="102"/>
      <c r="QUS11" s="102"/>
      <c r="QUT11" s="102"/>
      <c r="QUU11" s="102"/>
      <c r="QUV11" s="102"/>
      <c r="QUW11" s="102"/>
      <c r="QUX11" s="102"/>
      <c r="QUY11" s="102"/>
      <c r="QUZ11" s="102"/>
      <c r="QVA11" s="102"/>
      <c r="QVB11" s="102"/>
      <c r="QVC11" s="102"/>
      <c r="QVD11" s="102"/>
      <c r="QVE11" s="102"/>
      <c r="QVF11" s="102"/>
      <c r="QVG11" s="102"/>
      <c r="QVH11" s="102"/>
      <c r="QVI11" s="102"/>
      <c r="QVJ11" s="102"/>
      <c r="QVK11" s="102"/>
      <c r="QVL11" s="102"/>
      <c r="QVM11" s="102"/>
      <c r="QVN11" s="102"/>
      <c r="QVO11" s="102"/>
      <c r="QVP11" s="102"/>
      <c r="QVQ11" s="102"/>
      <c r="QVR11" s="102"/>
      <c r="QVS11" s="102"/>
      <c r="QVT11" s="102"/>
      <c r="QVU11" s="102"/>
      <c r="QVV11" s="102"/>
      <c r="QVW11" s="102"/>
      <c r="QVX11" s="102"/>
      <c r="QVY11" s="102"/>
      <c r="QVZ11" s="102"/>
      <c r="QWA11" s="102"/>
      <c r="QWB11" s="102"/>
      <c r="QWC11" s="102"/>
      <c r="QWD11" s="102"/>
      <c r="QWE11" s="102"/>
      <c r="QWF11" s="102"/>
      <c r="QWG11" s="102"/>
      <c r="QWH11" s="102"/>
      <c r="QWI11" s="102"/>
      <c r="QWJ11" s="102"/>
      <c r="QWK11" s="102"/>
      <c r="QWL11" s="102"/>
      <c r="QWM11" s="102"/>
      <c r="QWN11" s="102"/>
      <c r="QWO11" s="102"/>
      <c r="QWP11" s="102"/>
      <c r="QWQ11" s="102"/>
      <c r="QWR11" s="102"/>
      <c r="QWS11" s="102"/>
      <c r="QWT11" s="102"/>
      <c r="QWU11" s="102"/>
      <c r="QWV11" s="102"/>
      <c r="QWW11" s="102"/>
      <c r="QWX11" s="102"/>
      <c r="QWY11" s="102"/>
      <c r="QWZ11" s="102"/>
      <c r="QXA11" s="102"/>
      <c r="QXB11" s="102"/>
      <c r="QXC11" s="102"/>
      <c r="QXD11" s="102"/>
      <c r="QXE11" s="102"/>
      <c r="QXF11" s="102"/>
      <c r="QXG11" s="102"/>
      <c r="QXH11" s="102"/>
      <c r="QXI11" s="102"/>
      <c r="QXJ11" s="102"/>
      <c r="QXK11" s="102"/>
      <c r="QXL11" s="102"/>
      <c r="QXM11" s="102"/>
      <c r="QXN11" s="102"/>
      <c r="QXO11" s="102"/>
      <c r="QXP11" s="102"/>
      <c r="QXQ11" s="102"/>
      <c r="QXR11" s="102"/>
      <c r="QXS11" s="102"/>
      <c r="QXT11" s="102"/>
      <c r="QXU11" s="102"/>
      <c r="QXV11" s="102"/>
      <c r="QXW11" s="102"/>
      <c r="QXX11" s="102"/>
      <c r="QXY11" s="102"/>
      <c r="QXZ11" s="102"/>
      <c r="QYA11" s="102"/>
      <c r="QYB11" s="102"/>
      <c r="QYC11" s="102"/>
      <c r="QYD11" s="102"/>
      <c r="QYE11" s="102"/>
      <c r="QYF11" s="102"/>
      <c r="QYG11" s="102"/>
      <c r="QYH11" s="102"/>
      <c r="QYI11" s="102"/>
      <c r="QYJ11" s="102"/>
      <c r="QYK11" s="102"/>
      <c r="QYL11" s="102"/>
      <c r="QYM11" s="102"/>
      <c r="QYN11" s="102"/>
      <c r="QYO11" s="102"/>
      <c r="QYP11" s="102"/>
      <c r="QYQ11" s="102"/>
      <c r="QYR11" s="102"/>
      <c r="QYS11" s="102"/>
      <c r="QYT11" s="102"/>
      <c r="QYU11" s="102"/>
      <c r="QYV11" s="102"/>
      <c r="QYW11" s="102"/>
      <c r="QYX11" s="102"/>
      <c r="QYY11" s="102"/>
      <c r="QYZ11" s="102"/>
      <c r="QZA11" s="102"/>
      <c r="QZB11" s="102"/>
      <c r="QZC11" s="102"/>
      <c r="QZD11" s="102"/>
      <c r="QZE11" s="102"/>
      <c r="QZF11" s="102"/>
      <c r="QZG11" s="102"/>
      <c r="QZH11" s="102"/>
      <c r="QZI11" s="102"/>
      <c r="QZJ11" s="102"/>
      <c r="QZK11" s="102"/>
      <c r="QZL11" s="102"/>
      <c r="QZM11" s="102"/>
      <c r="QZN11" s="102"/>
      <c r="QZO11" s="102"/>
      <c r="QZP11" s="102"/>
      <c r="QZQ11" s="102"/>
      <c r="QZR11" s="102"/>
      <c r="QZS11" s="102"/>
      <c r="QZT11" s="102"/>
      <c r="QZU11" s="102"/>
      <c r="QZV11" s="102"/>
      <c r="QZW11" s="102"/>
      <c r="QZX11" s="102"/>
      <c r="QZY11" s="102"/>
      <c r="QZZ11" s="102"/>
      <c r="RAA11" s="102"/>
      <c r="RAB11" s="102"/>
      <c r="RAC11" s="102"/>
      <c r="RAD11" s="102"/>
      <c r="RAE11" s="102"/>
      <c r="RAF11" s="102"/>
      <c r="RAG11" s="102"/>
      <c r="RAH11" s="102"/>
      <c r="RAI11" s="102"/>
      <c r="RAJ11" s="102"/>
      <c r="RAK11" s="102"/>
      <c r="RAL11" s="102"/>
      <c r="RAM11" s="102"/>
      <c r="RAN11" s="102"/>
      <c r="RAO11" s="102"/>
      <c r="RAP11" s="102"/>
      <c r="RAQ11" s="102"/>
      <c r="RAR11" s="102"/>
      <c r="RAS11" s="102"/>
      <c r="RAT11" s="102"/>
      <c r="RAU11" s="102"/>
      <c r="RAV11" s="102"/>
      <c r="RAW11" s="102"/>
      <c r="RAX11" s="102"/>
      <c r="RAY11" s="102"/>
      <c r="RAZ11" s="102"/>
      <c r="RBA11" s="102"/>
      <c r="RBB11" s="102"/>
      <c r="RBC11" s="102"/>
      <c r="RBD11" s="102"/>
      <c r="RBE11" s="102"/>
      <c r="RBF11" s="102"/>
      <c r="RBG11" s="102"/>
      <c r="RBH11" s="102"/>
      <c r="RBI11" s="102"/>
      <c r="RBJ11" s="102"/>
      <c r="RBK11" s="102"/>
      <c r="RBL11" s="102"/>
      <c r="RBM11" s="102"/>
      <c r="RBN11" s="102"/>
      <c r="RBO11" s="102"/>
      <c r="RBP11" s="102"/>
      <c r="RBQ11" s="102"/>
      <c r="RBR11" s="102"/>
      <c r="RBS11" s="102"/>
      <c r="RBT11" s="102"/>
      <c r="RBU11" s="102"/>
      <c r="RBV11" s="102"/>
      <c r="RBW11" s="102"/>
      <c r="RBX11" s="102"/>
      <c r="RBY11" s="102"/>
      <c r="RBZ11" s="102"/>
      <c r="RCA11" s="102"/>
      <c r="RCB11" s="102"/>
      <c r="RCC11" s="102"/>
      <c r="RCD11" s="102"/>
      <c r="RCE11" s="102"/>
      <c r="RCF11" s="102"/>
      <c r="RCG11" s="102"/>
      <c r="RCH11" s="102"/>
      <c r="RCI11" s="102"/>
      <c r="RCJ11" s="102"/>
      <c r="RCK11" s="102"/>
      <c r="RCL11" s="102"/>
      <c r="RCM11" s="102"/>
      <c r="RCN11" s="102"/>
      <c r="RCO11" s="102"/>
      <c r="RCP11" s="102"/>
      <c r="RCQ11" s="102"/>
      <c r="RCR11" s="102"/>
      <c r="RCS11" s="102"/>
      <c r="RCT11" s="102"/>
      <c r="RCU11" s="102"/>
      <c r="RCV11" s="102"/>
      <c r="RCW11" s="102"/>
      <c r="RCX11" s="102"/>
      <c r="RCY11" s="102"/>
      <c r="RCZ11" s="102"/>
      <c r="RDA11" s="102"/>
      <c r="RDB11" s="102"/>
      <c r="RDC11" s="102"/>
      <c r="RDD11" s="102"/>
      <c r="RDE11" s="102"/>
      <c r="RDF11" s="102"/>
      <c r="RDG11" s="102"/>
      <c r="RDH11" s="102"/>
      <c r="RDI11" s="102"/>
      <c r="RDJ11" s="102"/>
      <c r="RDK11" s="102"/>
      <c r="RDL11" s="102"/>
      <c r="RDM11" s="102"/>
      <c r="RDN11" s="102"/>
      <c r="RDO11" s="102"/>
      <c r="RDP11" s="102"/>
      <c r="RDQ11" s="102"/>
      <c r="RDR11" s="102"/>
      <c r="RDS11" s="102"/>
      <c r="RDT11" s="102"/>
      <c r="RDU11" s="102"/>
      <c r="RDV11" s="102"/>
      <c r="RDW11" s="102"/>
      <c r="RDX11" s="102"/>
      <c r="RDY11" s="102"/>
      <c r="RDZ11" s="102"/>
      <c r="REA11" s="102"/>
      <c r="REB11" s="102"/>
      <c r="REC11" s="102"/>
      <c r="RED11" s="102"/>
      <c r="REE11" s="102"/>
      <c r="REF11" s="102"/>
      <c r="REG11" s="102"/>
      <c r="REH11" s="102"/>
      <c r="REI11" s="102"/>
      <c r="REJ11" s="102"/>
      <c r="REK11" s="102"/>
      <c r="REL11" s="102"/>
      <c r="REM11" s="102"/>
      <c r="REN11" s="102"/>
      <c r="REO11" s="102"/>
      <c r="REP11" s="102"/>
      <c r="REQ11" s="102"/>
      <c r="RER11" s="102"/>
      <c r="RES11" s="102"/>
      <c r="RET11" s="102"/>
      <c r="REU11" s="102"/>
      <c r="REV11" s="102"/>
      <c r="REW11" s="102"/>
      <c r="REX11" s="102"/>
      <c r="REY11" s="102"/>
      <c r="REZ11" s="102"/>
      <c r="RFA11" s="102"/>
      <c r="RFB11" s="102"/>
      <c r="RFC11" s="102"/>
      <c r="RFD11" s="102"/>
      <c r="RFE11" s="102"/>
      <c r="RFF11" s="102"/>
      <c r="RFG11" s="102"/>
      <c r="RFH11" s="102"/>
      <c r="RFI11" s="102"/>
      <c r="RFJ11" s="102"/>
      <c r="RFK11" s="102"/>
      <c r="RFL11" s="102"/>
      <c r="RFM11" s="102"/>
      <c r="RFN11" s="102"/>
      <c r="RFO11" s="102"/>
      <c r="RFP11" s="102"/>
      <c r="RFQ11" s="102"/>
      <c r="RFR11" s="102"/>
      <c r="RFS11" s="102"/>
      <c r="RFT11" s="102"/>
      <c r="RFU11" s="102"/>
      <c r="RFV11" s="102"/>
      <c r="RFW11" s="102"/>
      <c r="RFX11" s="102"/>
      <c r="RFY11" s="102"/>
      <c r="RFZ11" s="102"/>
      <c r="RGA11" s="102"/>
      <c r="RGB11" s="102"/>
      <c r="RGC11" s="102"/>
      <c r="RGD11" s="102"/>
      <c r="RGE11" s="102"/>
      <c r="RGF11" s="102"/>
      <c r="RGG11" s="102"/>
      <c r="RGH11" s="102"/>
      <c r="RGI11" s="102"/>
      <c r="RGJ11" s="102"/>
      <c r="RGK11" s="102"/>
      <c r="RGL11" s="102"/>
      <c r="RGM11" s="102"/>
      <c r="RGN11" s="102"/>
      <c r="RGO11" s="102"/>
      <c r="RGP11" s="102"/>
      <c r="RGQ11" s="102"/>
      <c r="RGR11" s="102"/>
      <c r="RGS11" s="102"/>
      <c r="RGT11" s="102"/>
      <c r="RGU11" s="102"/>
      <c r="RGV11" s="102"/>
      <c r="RGW11" s="102"/>
      <c r="RGX11" s="102"/>
      <c r="RGY11" s="102"/>
      <c r="RGZ11" s="102"/>
      <c r="RHA11" s="102"/>
      <c r="RHB11" s="102"/>
      <c r="RHC11" s="102"/>
      <c r="RHD11" s="102"/>
      <c r="RHE11" s="102"/>
      <c r="RHF11" s="102"/>
      <c r="RHG11" s="102"/>
      <c r="RHH11" s="102"/>
      <c r="RHI11" s="102"/>
      <c r="RHJ11" s="102"/>
      <c r="RHK11" s="102"/>
      <c r="RHL11" s="102"/>
      <c r="RHM11" s="102"/>
      <c r="RHN11" s="102"/>
      <c r="RHO11" s="102"/>
      <c r="RHP11" s="102"/>
      <c r="RHQ11" s="102"/>
      <c r="RHR11" s="102"/>
      <c r="RHS11" s="102"/>
      <c r="RHT11" s="102"/>
      <c r="RHU11" s="102"/>
      <c r="RHV11" s="102"/>
      <c r="RHW11" s="102"/>
      <c r="RHX11" s="102"/>
      <c r="RHY11" s="102"/>
      <c r="RHZ11" s="102"/>
      <c r="RIA11" s="102"/>
      <c r="RIB11" s="102"/>
      <c r="RIC11" s="102"/>
      <c r="RID11" s="102"/>
      <c r="RIE11" s="102"/>
      <c r="RIF11" s="102"/>
      <c r="RIG11" s="102"/>
      <c r="RIH11" s="102"/>
      <c r="RII11" s="102"/>
      <c r="RIJ11" s="102"/>
      <c r="RIK11" s="102"/>
      <c r="RIL11" s="102"/>
      <c r="RIM11" s="102"/>
      <c r="RIN11" s="102"/>
      <c r="RIO11" s="102"/>
      <c r="RIP11" s="102"/>
      <c r="RIQ11" s="102"/>
      <c r="RIR11" s="102"/>
      <c r="RIS11" s="102"/>
      <c r="RIT11" s="102"/>
      <c r="RIU11" s="102"/>
      <c r="RIV11" s="102"/>
      <c r="RIW11" s="102"/>
      <c r="RIX11" s="102"/>
      <c r="RIY11" s="102"/>
      <c r="RIZ11" s="102"/>
      <c r="RJA11" s="102"/>
      <c r="RJB11" s="102"/>
      <c r="RJC11" s="102"/>
      <c r="RJD11" s="102"/>
      <c r="RJE11" s="102"/>
      <c r="RJF11" s="102"/>
      <c r="RJG11" s="102"/>
      <c r="RJH11" s="102"/>
      <c r="RJI11" s="102"/>
      <c r="RJJ11" s="102"/>
      <c r="RJK11" s="102"/>
      <c r="RJL11" s="102"/>
      <c r="RJM11" s="102"/>
      <c r="RJN11" s="102"/>
      <c r="RJO11" s="102"/>
      <c r="RJP11" s="102"/>
      <c r="RJQ11" s="102"/>
      <c r="RJR11" s="102"/>
      <c r="RJS11" s="102"/>
      <c r="RJT11" s="102"/>
      <c r="RJU11" s="102"/>
      <c r="RJV11" s="102"/>
      <c r="RJW11" s="102"/>
      <c r="RJX11" s="102"/>
      <c r="RJY11" s="102"/>
      <c r="RJZ11" s="102"/>
      <c r="RKA11" s="102"/>
      <c r="RKB11" s="102"/>
      <c r="RKC11" s="102"/>
      <c r="RKD11" s="102"/>
      <c r="RKE11" s="102"/>
      <c r="RKF11" s="102"/>
      <c r="RKG11" s="102"/>
      <c r="RKH11" s="102"/>
      <c r="RKI11" s="102"/>
      <c r="RKJ11" s="102"/>
      <c r="RKK11" s="102"/>
      <c r="RKL11" s="102"/>
      <c r="RKM11" s="102"/>
      <c r="RKN11" s="102"/>
      <c r="RKO11" s="102"/>
      <c r="RKP11" s="102"/>
      <c r="RKQ11" s="102"/>
      <c r="RKR11" s="102"/>
      <c r="RKS11" s="102"/>
      <c r="RKT11" s="102"/>
      <c r="RKU11" s="102"/>
      <c r="RKV11" s="102"/>
      <c r="RKW11" s="102"/>
      <c r="RKX11" s="102"/>
      <c r="RKY11" s="102"/>
      <c r="RKZ11" s="102"/>
      <c r="RLA11" s="102"/>
      <c r="RLB11" s="102"/>
      <c r="RLC11" s="102"/>
      <c r="RLD11" s="102"/>
      <c r="RLE11" s="102"/>
      <c r="RLF11" s="102"/>
      <c r="RLG11" s="102"/>
      <c r="RLH11" s="102"/>
      <c r="RLI11" s="102"/>
      <c r="RLJ11" s="102"/>
      <c r="RLK11" s="102"/>
      <c r="RLL11" s="102"/>
      <c r="RLM11" s="102"/>
      <c r="RLN11" s="102"/>
      <c r="RLO11" s="102"/>
      <c r="RLP11" s="102"/>
      <c r="RLQ11" s="102"/>
      <c r="RLR11" s="102"/>
      <c r="RLS11" s="102"/>
      <c r="RLT11" s="102"/>
      <c r="RLU11" s="102"/>
      <c r="RLV11" s="102"/>
      <c r="RLW11" s="102"/>
      <c r="RLX11" s="102"/>
      <c r="RLY11" s="102"/>
      <c r="RLZ11" s="102"/>
      <c r="RMA11" s="102"/>
      <c r="RMB11" s="102"/>
      <c r="RMC11" s="102"/>
      <c r="RMD11" s="102"/>
      <c r="RME11" s="102"/>
      <c r="RMF11" s="102"/>
      <c r="RMG11" s="102"/>
      <c r="RMH11" s="102"/>
      <c r="RMI11" s="102"/>
      <c r="RMJ11" s="102"/>
      <c r="RMK11" s="102"/>
      <c r="RML11" s="102"/>
      <c r="RMM11" s="102"/>
      <c r="RMN11" s="102"/>
      <c r="RMO11" s="102"/>
      <c r="RMP11" s="102"/>
      <c r="RMQ11" s="102"/>
      <c r="RMR11" s="102"/>
      <c r="RMS11" s="102"/>
      <c r="RMT11" s="102"/>
      <c r="RMU11" s="102"/>
      <c r="RMV11" s="102"/>
      <c r="RMW11" s="102"/>
      <c r="RMX11" s="102"/>
      <c r="RMY11" s="102"/>
      <c r="RMZ11" s="102"/>
      <c r="RNA11" s="102"/>
      <c r="RNB11" s="102"/>
      <c r="RNC11" s="102"/>
      <c r="RND11" s="102"/>
      <c r="RNE11" s="102"/>
      <c r="RNF11" s="102"/>
      <c r="RNG11" s="102"/>
      <c r="RNH11" s="102"/>
      <c r="RNI11" s="102"/>
      <c r="RNJ11" s="102"/>
      <c r="RNK11" s="102"/>
      <c r="RNL11" s="102"/>
      <c r="RNM11" s="102"/>
      <c r="RNN11" s="102"/>
      <c r="RNO11" s="102"/>
      <c r="RNP11" s="102"/>
      <c r="RNQ11" s="102"/>
      <c r="RNR11" s="102"/>
      <c r="RNS11" s="102"/>
      <c r="RNT11" s="102"/>
      <c r="RNU11" s="102"/>
      <c r="RNV11" s="102"/>
      <c r="RNW11" s="102"/>
      <c r="RNX11" s="102"/>
      <c r="RNY11" s="102"/>
      <c r="RNZ11" s="102"/>
      <c r="ROA11" s="102"/>
      <c r="ROB11" s="102"/>
      <c r="ROC11" s="102"/>
      <c r="ROD11" s="102"/>
      <c r="ROE11" s="102"/>
      <c r="ROF11" s="102"/>
      <c r="ROG11" s="102"/>
      <c r="ROH11" s="102"/>
      <c r="ROI11" s="102"/>
      <c r="ROJ11" s="102"/>
      <c r="ROK11" s="102"/>
      <c r="ROL11" s="102"/>
      <c r="ROM11" s="102"/>
      <c r="RON11" s="102"/>
      <c r="ROO11" s="102"/>
      <c r="ROP11" s="102"/>
      <c r="ROQ11" s="102"/>
      <c r="ROR11" s="102"/>
      <c r="ROS11" s="102"/>
      <c r="ROT11" s="102"/>
      <c r="ROU11" s="102"/>
      <c r="ROV11" s="102"/>
      <c r="ROW11" s="102"/>
      <c r="ROX11" s="102"/>
      <c r="ROY11" s="102"/>
      <c r="ROZ11" s="102"/>
      <c r="RPA11" s="102"/>
      <c r="RPB11" s="102"/>
      <c r="RPC11" s="102"/>
      <c r="RPD11" s="102"/>
      <c r="RPE11" s="102"/>
      <c r="RPF11" s="102"/>
      <c r="RPG11" s="102"/>
      <c r="RPH11" s="102"/>
      <c r="RPI11" s="102"/>
      <c r="RPJ11" s="102"/>
      <c r="RPK11" s="102"/>
      <c r="RPL11" s="102"/>
      <c r="RPM11" s="102"/>
      <c r="RPN11" s="102"/>
      <c r="RPO11" s="102"/>
      <c r="RPP11" s="102"/>
      <c r="RPQ11" s="102"/>
      <c r="RPR11" s="102"/>
      <c r="RPS11" s="102"/>
      <c r="RPT11" s="102"/>
      <c r="RPU11" s="102"/>
      <c r="RPV11" s="102"/>
      <c r="RPW11" s="102"/>
      <c r="RPX11" s="102"/>
      <c r="RPY11" s="102"/>
      <c r="RPZ11" s="102"/>
      <c r="RQA11" s="102"/>
      <c r="RQB11" s="102"/>
      <c r="RQC11" s="102"/>
      <c r="RQD11" s="102"/>
      <c r="RQE11" s="102"/>
      <c r="RQF11" s="102"/>
      <c r="RQG11" s="102"/>
      <c r="RQH11" s="102"/>
      <c r="RQI11" s="102"/>
      <c r="RQJ11" s="102"/>
      <c r="RQK11" s="102"/>
      <c r="RQL11" s="102"/>
      <c r="RQM11" s="102"/>
      <c r="RQN11" s="102"/>
      <c r="RQO11" s="102"/>
      <c r="RQP11" s="102"/>
      <c r="RQQ11" s="102"/>
      <c r="RQR11" s="102"/>
      <c r="RQS11" s="102"/>
      <c r="RQT11" s="102"/>
      <c r="RQU11" s="102"/>
      <c r="RQV11" s="102"/>
      <c r="RQW11" s="102"/>
      <c r="RQX11" s="102"/>
      <c r="RQY11" s="102"/>
      <c r="RQZ11" s="102"/>
      <c r="RRA11" s="102"/>
      <c r="RRB11" s="102"/>
      <c r="RRC11" s="102"/>
      <c r="RRD11" s="102"/>
      <c r="RRE11" s="102"/>
      <c r="RRF11" s="102"/>
      <c r="RRG11" s="102"/>
      <c r="RRH11" s="102"/>
      <c r="RRI11" s="102"/>
      <c r="RRJ11" s="102"/>
      <c r="RRK11" s="102"/>
      <c r="RRL11" s="102"/>
      <c r="RRM11" s="102"/>
      <c r="RRN11" s="102"/>
      <c r="RRO11" s="102"/>
      <c r="RRP11" s="102"/>
      <c r="RRQ11" s="102"/>
      <c r="RRR11" s="102"/>
      <c r="RRS11" s="102"/>
      <c r="RRT11" s="102"/>
      <c r="RRU11" s="102"/>
      <c r="RRV11" s="102"/>
      <c r="RRW11" s="102"/>
      <c r="RRX11" s="102"/>
      <c r="RRY11" s="102"/>
      <c r="RRZ11" s="102"/>
      <c r="RSA11" s="102"/>
      <c r="RSB11" s="102"/>
      <c r="RSC11" s="102"/>
      <c r="RSD11" s="102"/>
      <c r="RSE11" s="102"/>
      <c r="RSF11" s="102"/>
      <c r="RSG11" s="102"/>
      <c r="RSH11" s="102"/>
      <c r="RSI11" s="102"/>
      <c r="RSJ11" s="102"/>
      <c r="RSK11" s="102"/>
      <c r="RSL11" s="102"/>
      <c r="RSM11" s="102"/>
      <c r="RSN11" s="102"/>
      <c r="RSO11" s="102"/>
      <c r="RSP11" s="102"/>
      <c r="RSQ11" s="102"/>
      <c r="RSR11" s="102"/>
      <c r="RSS11" s="102"/>
      <c r="RST11" s="102"/>
      <c r="RSU11" s="102"/>
      <c r="RSV11" s="102"/>
      <c r="RSW11" s="102"/>
      <c r="RSX11" s="102"/>
      <c r="RSY11" s="102"/>
      <c r="RSZ11" s="102"/>
      <c r="RTA11" s="102"/>
      <c r="RTB11" s="102"/>
      <c r="RTC11" s="102"/>
      <c r="RTD11" s="102"/>
      <c r="RTE11" s="102"/>
      <c r="RTF11" s="102"/>
      <c r="RTG11" s="102"/>
      <c r="RTH11" s="102"/>
      <c r="RTI11" s="102"/>
      <c r="RTJ11" s="102"/>
      <c r="RTK11" s="102"/>
      <c r="RTL11" s="102"/>
      <c r="RTM11" s="102"/>
      <c r="RTN11" s="102"/>
      <c r="RTO11" s="102"/>
      <c r="RTP11" s="102"/>
      <c r="RTQ11" s="102"/>
      <c r="RTR11" s="102"/>
      <c r="RTS11" s="102"/>
      <c r="RTT11" s="102"/>
      <c r="RTU11" s="102"/>
      <c r="RTV11" s="102"/>
      <c r="RTW11" s="102"/>
      <c r="RTX11" s="102"/>
      <c r="RTY11" s="102"/>
      <c r="RTZ11" s="102"/>
      <c r="RUA11" s="102"/>
      <c r="RUB11" s="102"/>
      <c r="RUC11" s="102"/>
      <c r="RUD11" s="102"/>
      <c r="RUE11" s="102"/>
      <c r="RUF11" s="102"/>
      <c r="RUG11" s="102"/>
      <c r="RUH11" s="102"/>
      <c r="RUI11" s="102"/>
      <c r="RUJ11" s="102"/>
      <c r="RUK11" s="102"/>
      <c r="RUL11" s="102"/>
      <c r="RUM11" s="102"/>
      <c r="RUN11" s="102"/>
      <c r="RUO11" s="102"/>
      <c r="RUP11" s="102"/>
      <c r="RUQ11" s="102"/>
      <c r="RUR11" s="102"/>
      <c r="RUS11" s="102"/>
      <c r="RUT11" s="102"/>
      <c r="RUU11" s="102"/>
      <c r="RUV11" s="102"/>
      <c r="RUW11" s="102"/>
      <c r="RUX11" s="102"/>
      <c r="RUY11" s="102"/>
      <c r="RUZ11" s="102"/>
      <c r="RVA11" s="102"/>
      <c r="RVB11" s="102"/>
      <c r="RVC11" s="102"/>
      <c r="RVD11" s="102"/>
      <c r="RVE11" s="102"/>
      <c r="RVF11" s="102"/>
      <c r="RVG11" s="102"/>
      <c r="RVH11" s="102"/>
      <c r="RVI11" s="102"/>
      <c r="RVJ11" s="102"/>
      <c r="RVK11" s="102"/>
      <c r="RVL11" s="102"/>
      <c r="RVM11" s="102"/>
      <c r="RVN11" s="102"/>
      <c r="RVO11" s="102"/>
      <c r="RVP11" s="102"/>
      <c r="RVQ11" s="102"/>
      <c r="RVR11" s="102"/>
      <c r="RVS11" s="102"/>
      <c r="RVT11" s="102"/>
      <c r="RVU11" s="102"/>
      <c r="RVV11" s="102"/>
      <c r="RVW11" s="102"/>
      <c r="RVX11" s="102"/>
      <c r="RVY11" s="102"/>
      <c r="RVZ11" s="102"/>
      <c r="RWA11" s="102"/>
      <c r="RWB11" s="102"/>
      <c r="RWC11" s="102"/>
      <c r="RWD11" s="102"/>
      <c r="RWE11" s="102"/>
      <c r="RWF11" s="102"/>
      <c r="RWG11" s="102"/>
      <c r="RWH11" s="102"/>
      <c r="RWI11" s="102"/>
      <c r="RWJ11" s="102"/>
      <c r="RWK11" s="102"/>
      <c r="RWL11" s="102"/>
      <c r="RWM11" s="102"/>
      <c r="RWN11" s="102"/>
      <c r="RWO11" s="102"/>
      <c r="RWP11" s="102"/>
      <c r="RWQ11" s="102"/>
      <c r="RWR11" s="102"/>
      <c r="RWS11" s="102"/>
      <c r="RWT11" s="102"/>
      <c r="RWU11" s="102"/>
      <c r="RWV11" s="102"/>
      <c r="RWW11" s="102"/>
      <c r="RWX11" s="102"/>
      <c r="RWY11" s="102"/>
      <c r="RWZ11" s="102"/>
      <c r="RXA11" s="102"/>
      <c r="RXB11" s="102"/>
      <c r="RXC11" s="102"/>
      <c r="RXD11" s="102"/>
      <c r="RXE11" s="102"/>
      <c r="RXF11" s="102"/>
      <c r="RXG11" s="102"/>
      <c r="RXH11" s="102"/>
      <c r="RXI11" s="102"/>
      <c r="RXJ11" s="102"/>
      <c r="RXK11" s="102"/>
      <c r="RXL11" s="102"/>
      <c r="RXM11" s="102"/>
      <c r="RXN11" s="102"/>
      <c r="RXO11" s="102"/>
      <c r="RXP11" s="102"/>
      <c r="RXQ11" s="102"/>
      <c r="RXR11" s="102"/>
      <c r="RXS11" s="102"/>
      <c r="RXT11" s="102"/>
      <c r="RXU11" s="102"/>
      <c r="RXV11" s="102"/>
      <c r="RXW11" s="102"/>
      <c r="RXX11" s="102"/>
      <c r="RXY11" s="102"/>
      <c r="RXZ11" s="102"/>
      <c r="RYA11" s="102"/>
      <c r="RYB11" s="102"/>
      <c r="RYC11" s="102"/>
      <c r="RYD11" s="102"/>
      <c r="RYE11" s="102"/>
      <c r="RYF11" s="102"/>
      <c r="RYG11" s="102"/>
      <c r="RYH11" s="102"/>
      <c r="RYI11" s="102"/>
      <c r="RYJ11" s="102"/>
      <c r="RYK11" s="102"/>
      <c r="RYL11" s="102"/>
      <c r="RYM11" s="102"/>
      <c r="RYN11" s="102"/>
      <c r="RYO11" s="102"/>
      <c r="RYP11" s="102"/>
      <c r="RYQ11" s="102"/>
      <c r="RYR11" s="102"/>
      <c r="RYS11" s="102"/>
      <c r="RYT11" s="102"/>
      <c r="RYU11" s="102"/>
      <c r="RYV11" s="102"/>
      <c r="RYW11" s="102"/>
      <c r="RYX11" s="102"/>
      <c r="RYY11" s="102"/>
      <c r="RYZ11" s="102"/>
      <c r="RZA11" s="102"/>
      <c r="RZB11" s="102"/>
      <c r="RZC11" s="102"/>
      <c r="RZD11" s="102"/>
      <c r="RZE11" s="102"/>
      <c r="RZF11" s="102"/>
      <c r="RZG11" s="102"/>
      <c r="RZH11" s="102"/>
      <c r="RZI11" s="102"/>
      <c r="RZJ11" s="102"/>
      <c r="RZK11" s="102"/>
      <c r="RZL11" s="102"/>
      <c r="RZM11" s="102"/>
      <c r="RZN11" s="102"/>
      <c r="RZO11" s="102"/>
      <c r="RZP11" s="102"/>
      <c r="RZQ11" s="102"/>
      <c r="RZR11" s="102"/>
      <c r="RZS11" s="102"/>
      <c r="RZT11" s="102"/>
      <c r="RZU11" s="102"/>
      <c r="RZV11" s="102"/>
      <c r="RZW11" s="102"/>
      <c r="RZX11" s="102"/>
      <c r="RZY11" s="102"/>
      <c r="RZZ11" s="102"/>
      <c r="SAA11" s="102"/>
      <c r="SAB11" s="102"/>
      <c r="SAC11" s="102"/>
      <c r="SAD11" s="102"/>
      <c r="SAE11" s="102"/>
      <c r="SAF11" s="102"/>
      <c r="SAG11" s="102"/>
      <c r="SAH11" s="102"/>
      <c r="SAI11" s="102"/>
      <c r="SAJ11" s="102"/>
      <c r="SAK11" s="102"/>
      <c r="SAL11" s="102"/>
      <c r="SAM11" s="102"/>
      <c r="SAN11" s="102"/>
      <c r="SAO11" s="102"/>
      <c r="SAP11" s="102"/>
      <c r="SAQ11" s="102"/>
      <c r="SAR11" s="102"/>
      <c r="SAS11" s="102"/>
      <c r="SAT11" s="102"/>
      <c r="SAU11" s="102"/>
      <c r="SAV11" s="102"/>
      <c r="SAW11" s="102"/>
      <c r="SAX11" s="102"/>
      <c r="SAY11" s="102"/>
      <c r="SAZ11" s="102"/>
      <c r="SBA11" s="102"/>
      <c r="SBB11" s="102"/>
      <c r="SBC11" s="102"/>
      <c r="SBD11" s="102"/>
      <c r="SBE11" s="102"/>
      <c r="SBF11" s="102"/>
      <c r="SBG11" s="102"/>
      <c r="SBH11" s="102"/>
      <c r="SBI11" s="102"/>
      <c r="SBJ11" s="102"/>
      <c r="SBK11" s="102"/>
      <c r="SBL11" s="102"/>
      <c r="SBM11" s="102"/>
      <c r="SBN11" s="102"/>
      <c r="SBO11" s="102"/>
      <c r="SBP11" s="102"/>
      <c r="SBQ11" s="102"/>
      <c r="SBR11" s="102"/>
      <c r="SBS11" s="102"/>
      <c r="SBT11" s="102"/>
      <c r="SBU11" s="102"/>
      <c r="SBV11" s="102"/>
      <c r="SBW11" s="102"/>
      <c r="SBX11" s="102"/>
      <c r="SBY11" s="102"/>
      <c r="SBZ11" s="102"/>
      <c r="SCA11" s="102"/>
      <c r="SCB11" s="102"/>
      <c r="SCC11" s="102"/>
      <c r="SCD11" s="102"/>
      <c r="SCE11" s="102"/>
      <c r="SCF11" s="102"/>
      <c r="SCG11" s="102"/>
      <c r="SCH11" s="102"/>
      <c r="SCI11" s="102"/>
      <c r="SCJ11" s="102"/>
      <c r="SCK11" s="102"/>
      <c r="SCL11" s="102"/>
      <c r="SCM11" s="102"/>
      <c r="SCN11" s="102"/>
      <c r="SCO11" s="102"/>
      <c r="SCP11" s="102"/>
      <c r="SCQ11" s="102"/>
      <c r="SCR11" s="102"/>
      <c r="SCS11" s="102"/>
      <c r="SCT11" s="102"/>
      <c r="SCU11" s="102"/>
      <c r="SCV11" s="102"/>
      <c r="SCW11" s="102"/>
      <c r="SCX11" s="102"/>
      <c r="SCY11" s="102"/>
      <c r="SCZ11" s="102"/>
      <c r="SDA11" s="102"/>
      <c r="SDB11" s="102"/>
      <c r="SDC11" s="102"/>
      <c r="SDD11" s="102"/>
      <c r="SDE11" s="102"/>
      <c r="SDF11" s="102"/>
      <c r="SDG11" s="102"/>
      <c r="SDH11" s="102"/>
      <c r="SDI11" s="102"/>
      <c r="SDJ11" s="102"/>
      <c r="SDK11" s="102"/>
      <c r="SDL11" s="102"/>
      <c r="SDM11" s="102"/>
      <c r="SDN11" s="102"/>
      <c r="SDO11" s="102"/>
      <c r="SDP11" s="102"/>
      <c r="SDQ11" s="102"/>
      <c r="SDR11" s="102"/>
      <c r="SDS11" s="102"/>
      <c r="SDT11" s="102"/>
      <c r="SDU11" s="102"/>
      <c r="SDV11" s="102"/>
      <c r="SDW11" s="102"/>
      <c r="SDX11" s="102"/>
      <c r="SDY11" s="102"/>
      <c r="SDZ11" s="102"/>
      <c r="SEA11" s="102"/>
      <c r="SEB11" s="102"/>
      <c r="SEC11" s="102"/>
      <c r="SED11" s="102"/>
      <c r="SEE11" s="102"/>
      <c r="SEF11" s="102"/>
      <c r="SEG11" s="102"/>
      <c r="SEH11" s="102"/>
      <c r="SEI11" s="102"/>
      <c r="SEJ11" s="102"/>
      <c r="SEK11" s="102"/>
      <c r="SEL11" s="102"/>
      <c r="SEM11" s="102"/>
      <c r="SEN11" s="102"/>
      <c r="SEO11" s="102"/>
      <c r="SEP11" s="102"/>
      <c r="SEQ11" s="102"/>
      <c r="SER11" s="102"/>
      <c r="SES11" s="102"/>
      <c r="SET11" s="102"/>
      <c r="SEU11" s="102"/>
      <c r="SEV11" s="102"/>
      <c r="SEW11" s="102"/>
      <c r="SEX11" s="102"/>
      <c r="SEY11" s="102"/>
      <c r="SEZ11" s="102"/>
      <c r="SFA11" s="102"/>
      <c r="SFB11" s="102"/>
      <c r="SFC11" s="102"/>
      <c r="SFD11" s="102"/>
      <c r="SFE11" s="102"/>
      <c r="SFF11" s="102"/>
      <c r="SFG11" s="102"/>
      <c r="SFH11" s="102"/>
      <c r="SFI11" s="102"/>
      <c r="SFJ11" s="102"/>
      <c r="SFK11" s="102"/>
      <c r="SFL11" s="102"/>
      <c r="SFM11" s="102"/>
      <c r="SFN11" s="102"/>
      <c r="SFO11" s="102"/>
      <c r="SFP11" s="102"/>
      <c r="SFQ11" s="102"/>
      <c r="SFR11" s="102"/>
      <c r="SFS11" s="102"/>
      <c r="SFT11" s="102"/>
      <c r="SFU11" s="102"/>
      <c r="SFV11" s="102"/>
      <c r="SFW11" s="102"/>
      <c r="SFX11" s="102"/>
      <c r="SFY11" s="102"/>
      <c r="SFZ11" s="102"/>
      <c r="SGA11" s="102"/>
      <c r="SGB11" s="102"/>
      <c r="SGC11" s="102"/>
      <c r="SGD11" s="102"/>
      <c r="SGE11" s="102"/>
      <c r="SGF11" s="102"/>
      <c r="SGG11" s="102"/>
      <c r="SGH11" s="102"/>
      <c r="SGI11" s="102"/>
      <c r="SGJ11" s="102"/>
      <c r="SGK11" s="102"/>
      <c r="SGL11" s="102"/>
      <c r="SGM11" s="102"/>
      <c r="SGN11" s="102"/>
      <c r="SGO11" s="102"/>
      <c r="SGP11" s="102"/>
      <c r="SGQ11" s="102"/>
      <c r="SGR11" s="102"/>
      <c r="SGS11" s="102"/>
      <c r="SGT11" s="102"/>
      <c r="SGU11" s="102"/>
      <c r="SGV11" s="102"/>
      <c r="SGW11" s="102"/>
      <c r="SGX11" s="102"/>
      <c r="SGY11" s="102"/>
      <c r="SGZ11" s="102"/>
      <c r="SHA11" s="102"/>
      <c r="SHB11" s="102"/>
      <c r="SHC11" s="102"/>
      <c r="SHD11" s="102"/>
      <c r="SHE11" s="102"/>
      <c r="SHF11" s="102"/>
      <c r="SHG11" s="102"/>
      <c r="SHH11" s="102"/>
      <c r="SHI11" s="102"/>
      <c r="SHJ11" s="102"/>
      <c r="SHK11" s="102"/>
      <c r="SHL11" s="102"/>
      <c r="SHM11" s="102"/>
      <c r="SHN11" s="102"/>
      <c r="SHO11" s="102"/>
      <c r="SHP11" s="102"/>
      <c r="SHQ11" s="102"/>
      <c r="SHR11" s="102"/>
      <c r="SHS11" s="102"/>
      <c r="SHT11" s="102"/>
      <c r="SHU11" s="102"/>
      <c r="SHV11" s="102"/>
      <c r="SHW11" s="102"/>
      <c r="SHX11" s="102"/>
      <c r="SHY11" s="102"/>
      <c r="SHZ11" s="102"/>
      <c r="SIA11" s="102"/>
      <c r="SIB11" s="102"/>
      <c r="SIC11" s="102"/>
      <c r="SID11" s="102"/>
      <c r="SIE11" s="102"/>
      <c r="SIF11" s="102"/>
      <c r="SIG11" s="102"/>
      <c r="SIH11" s="102"/>
      <c r="SII11" s="102"/>
      <c r="SIJ11" s="102"/>
      <c r="SIK11" s="102"/>
      <c r="SIL11" s="102"/>
      <c r="SIM11" s="102"/>
      <c r="SIN11" s="102"/>
      <c r="SIO11" s="102"/>
      <c r="SIP11" s="102"/>
      <c r="SIQ11" s="102"/>
      <c r="SIR11" s="102"/>
      <c r="SIS11" s="102"/>
      <c r="SIT11" s="102"/>
      <c r="SIU11" s="102"/>
      <c r="SIV11" s="102"/>
      <c r="SIW11" s="102"/>
      <c r="SIX11" s="102"/>
      <c r="SIY11" s="102"/>
      <c r="SIZ11" s="102"/>
      <c r="SJA11" s="102"/>
      <c r="SJB11" s="102"/>
      <c r="SJC11" s="102"/>
      <c r="SJD11" s="102"/>
      <c r="SJE11" s="102"/>
      <c r="SJF11" s="102"/>
      <c r="SJG11" s="102"/>
      <c r="SJH11" s="102"/>
      <c r="SJI11" s="102"/>
      <c r="SJJ11" s="102"/>
      <c r="SJK11" s="102"/>
      <c r="SJL11" s="102"/>
      <c r="SJM11" s="102"/>
      <c r="SJN11" s="102"/>
      <c r="SJO11" s="102"/>
      <c r="SJP11" s="102"/>
      <c r="SJQ11" s="102"/>
      <c r="SJR11" s="102"/>
      <c r="SJS11" s="102"/>
      <c r="SJT11" s="102"/>
      <c r="SJU11" s="102"/>
      <c r="SJV11" s="102"/>
      <c r="SJW11" s="102"/>
      <c r="SJX11" s="102"/>
      <c r="SJY11" s="102"/>
      <c r="SJZ11" s="102"/>
      <c r="SKA11" s="102"/>
      <c r="SKB11" s="102"/>
      <c r="SKC11" s="102"/>
      <c r="SKD11" s="102"/>
      <c r="SKE11" s="102"/>
      <c r="SKF11" s="102"/>
      <c r="SKG11" s="102"/>
      <c r="SKH11" s="102"/>
      <c r="SKI11" s="102"/>
      <c r="SKJ11" s="102"/>
      <c r="SKK11" s="102"/>
      <c r="SKL11" s="102"/>
      <c r="SKM11" s="102"/>
      <c r="SKN11" s="102"/>
      <c r="SKO11" s="102"/>
      <c r="SKP11" s="102"/>
      <c r="SKQ11" s="102"/>
      <c r="SKR11" s="102"/>
      <c r="SKS11" s="102"/>
      <c r="SKT11" s="102"/>
      <c r="SKU11" s="102"/>
      <c r="SKV11" s="102"/>
      <c r="SKW11" s="102"/>
      <c r="SKX11" s="102"/>
      <c r="SKY11" s="102"/>
      <c r="SKZ11" s="102"/>
      <c r="SLA11" s="102"/>
      <c r="SLB11" s="102"/>
      <c r="SLC11" s="102"/>
      <c r="SLD11" s="102"/>
      <c r="SLE11" s="102"/>
      <c r="SLF11" s="102"/>
      <c r="SLG11" s="102"/>
      <c r="SLH11" s="102"/>
      <c r="SLI11" s="102"/>
      <c r="SLJ11" s="102"/>
      <c r="SLK11" s="102"/>
      <c r="SLL11" s="102"/>
      <c r="SLM11" s="102"/>
      <c r="SLN11" s="102"/>
      <c r="SLO11" s="102"/>
      <c r="SLP11" s="102"/>
      <c r="SLQ11" s="102"/>
      <c r="SLR11" s="102"/>
      <c r="SLS11" s="102"/>
      <c r="SLT11" s="102"/>
      <c r="SLU11" s="102"/>
      <c r="SLV11" s="102"/>
      <c r="SLW11" s="102"/>
      <c r="SLX11" s="102"/>
      <c r="SLY11" s="102"/>
      <c r="SLZ11" s="102"/>
      <c r="SMA11" s="102"/>
      <c r="SMB11" s="102"/>
      <c r="SMC11" s="102"/>
      <c r="SMD11" s="102"/>
      <c r="SME11" s="102"/>
      <c r="SMF11" s="102"/>
      <c r="SMG11" s="102"/>
      <c r="SMH11" s="102"/>
      <c r="SMI11" s="102"/>
      <c r="SMJ11" s="102"/>
      <c r="SMK11" s="102"/>
      <c r="SML11" s="102"/>
      <c r="SMM11" s="102"/>
      <c r="SMN11" s="102"/>
      <c r="SMO11" s="102"/>
      <c r="SMP11" s="102"/>
      <c r="SMQ11" s="102"/>
      <c r="SMR11" s="102"/>
      <c r="SMS11" s="102"/>
      <c r="SMT11" s="102"/>
      <c r="SMU11" s="102"/>
      <c r="SMV11" s="102"/>
      <c r="SMW11" s="102"/>
      <c r="SMX11" s="102"/>
      <c r="SMY11" s="102"/>
      <c r="SMZ11" s="102"/>
      <c r="SNA11" s="102"/>
      <c r="SNB11" s="102"/>
      <c r="SNC11" s="102"/>
      <c r="SND11" s="102"/>
      <c r="SNE11" s="102"/>
      <c r="SNF11" s="102"/>
      <c r="SNG11" s="102"/>
      <c r="SNH11" s="102"/>
      <c r="SNI11" s="102"/>
      <c r="SNJ11" s="102"/>
      <c r="SNK11" s="102"/>
      <c r="SNL11" s="102"/>
      <c r="SNM11" s="102"/>
      <c r="SNN11" s="102"/>
      <c r="SNO11" s="102"/>
      <c r="SNP11" s="102"/>
      <c r="SNQ11" s="102"/>
      <c r="SNR11" s="102"/>
      <c r="SNS11" s="102"/>
      <c r="SNT11" s="102"/>
      <c r="SNU11" s="102"/>
      <c r="SNV11" s="102"/>
      <c r="SNW11" s="102"/>
      <c r="SNX11" s="102"/>
      <c r="SNY11" s="102"/>
      <c r="SNZ11" s="102"/>
      <c r="SOA11" s="102"/>
      <c r="SOB11" s="102"/>
      <c r="SOC11" s="102"/>
      <c r="SOD11" s="102"/>
      <c r="SOE11" s="102"/>
      <c r="SOF11" s="102"/>
      <c r="SOG11" s="102"/>
      <c r="SOH11" s="102"/>
      <c r="SOI11" s="102"/>
      <c r="SOJ11" s="102"/>
      <c r="SOK11" s="102"/>
      <c r="SOL11" s="102"/>
      <c r="SOM11" s="102"/>
      <c r="SON11" s="102"/>
      <c r="SOO11" s="102"/>
      <c r="SOP11" s="102"/>
      <c r="SOQ11" s="102"/>
      <c r="SOR11" s="102"/>
      <c r="SOS11" s="102"/>
      <c r="SOT11" s="102"/>
      <c r="SOU11" s="102"/>
      <c r="SOV11" s="102"/>
      <c r="SOW11" s="102"/>
      <c r="SOX11" s="102"/>
      <c r="SOY11" s="102"/>
      <c r="SOZ11" s="102"/>
      <c r="SPA11" s="102"/>
      <c r="SPB11" s="102"/>
      <c r="SPC11" s="102"/>
      <c r="SPD11" s="102"/>
      <c r="SPE11" s="102"/>
      <c r="SPF11" s="102"/>
      <c r="SPG11" s="102"/>
      <c r="SPH11" s="102"/>
      <c r="SPI11" s="102"/>
      <c r="SPJ11" s="102"/>
      <c r="SPK11" s="102"/>
      <c r="SPL11" s="102"/>
      <c r="SPM11" s="102"/>
      <c r="SPN11" s="102"/>
      <c r="SPO11" s="102"/>
      <c r="SPP11" s="102"/>
      <c r="SPQ11" s="102"/>
      <c r="SPR11" s="102"/>
      <c r="SPS11" s="102"/>
      <c r="SPT11" s="102"/>
      <c r="SPU11" s="102"/>
      <c r="SPV11" s="102"/>
      <c r="SPW11" s="102"/>
      <c r="SPX11" s="102"/>
      <c r="SPY11" s="102"/>
      <c r="SPZ11" s="102"/>
      <c r="SQA11" s="102"/>
      <c r="SQB11" s="102"/>
      <c r="SQC11" s="102"/>
      <c r="SQD11" s="102"/>
      <c r="SQE11" s="102"/>
      <c r="SQF11" s="102"/>
      <c r="SQG11" s="102"/>
      <c r="SQH11" s="102"/>
      <c r="SQI11" s="102"/>
      <c r="SQJ11" s="102"/>
      <c r="SQK11" s="102"/>
      <c r="SQL11" s="102"/>
      <c r="SQM11" s="102"/>
      <c r="SQN11" s="102"/>
      <c r="SQO11" s="102"/>
      <c r="SQP11" s="102"/>
      <c r="SQQ11" s="102"/>
      <c r="SQR11" s="102"/>
      <c r="SQS11" s="102"/>
      <c r="SQT11" s="102"/>
      <c r="SQU11" s="102"/>
      <c r="SQV11" s="102"/>
      <c r="SQW11" s="102"/>
      <c r="SQX11" s="102"/>
      <c r="SQY11" s="102"/>
      <c r="SQZ11" s="102"/>
      <c r="SRA11" s="102"/>
      <c r="SRB11" s="102"/>
      <c r="SRC11" s="102"/>
      <c r="SRD11" s="102"/>
      <c r="SRE11" s="102"/>
      <c r="SRF11" s="102"/>
      <c r="SRG11" s="102"/>
      <c r="SRH11" s="102"/>
      <c r="SRI11" s="102"/>
      <c r="SRJ11" s="102"/>
      <c r="SRK11" s="102"/>
      <c r="SRL11" s="102"/>
      <c r="SRM11" s="102"/>
      <c r="SRN11" s="102"/>
      <c r="SRO11" s="102"/>
      <c r="SRP11" s="102"/>
      <c r="SRQ11" s="102"/>
      <c r="SRR11" s="102"/>
      <c r="SRS11" s="102"/>
      <c r="SRT11" s="102"/>
      <c r="SRU11" s="102"/>
      <c r="SRV11" s="102"/>
      <c r="SRW11" s="102"/>
      <c r="SRX11" s="102"/>
      <c r="SRY11" s="102"/>
      <c r="SRZ11" s="102"/>
      <c r="SSA11" s="102"/>
      <c r="SSB11" s="102"/>
      <c r="SSC11" s="102"/>
      <c r="SSD11" s="102"/>
      <c r="SSE11" s="102"/>
      <c r="SSF11" s="102"/>
      <c r="SSG11" s="102"/>
      <c r="SSH11" s="102"/>
      <c r="SSI11" s="102"/>
      <c r="SSJ11" s="102"/>
      <c r="SSK11" s="102"/>
      <c r="SSL11" s="102"/>
      <c r="SSM11" s="102"/>
      <c r="SSN11" s="102"/>
      <c r="SSO11" s="102"/>
      <c r="SSP11" s="102"/>
      <c r="SSQ11" s="102"/>
      <c r="SSR11" s="102"/>
      <c r="SSS11" s="102"/>
      <c r="SST11" s="102"/>
      <c r="SSU11" s="102"/>
      <c r="SSV11" s="102"/>
      <c r="SSW11" s="102"/>
      <c r="SSX11" s="102"/>
      <c r="SSY11" s="102"/>
      <c r="SSZ11" s="102"/>
      <c r="STA11" s="102"/>
      <c r="STB11" s="102"/>
      <c r="STC11" s="102"/>
      <c r="STD11" s="102"/>
      <c r="STE11" s="102"/>
      <c r="STF11" s="102"/>
      <c r="STG11" s="102"/>
      <c r="STH11" s="102"/>
      <c r="STI11" s="102"/>
      <c r="STJ11" s="102"/>
      <c r="STK11" s="102"/>
      <c r="STL11" s="102"/>
      <c r="STM11" s="102"/>
      <c r="STN11" s="102"/>
      <c r="STO11" s="102"/>
      <c r="STP11" s="102"/>
      <c r="STQ11" s="102"/>
      <c r="STR11" s="102"/>
      <c r="STS11" s="102"/>
      <c r="STT11" s="102"/>
      <c r="STU11" s="102"/>
      <c r="STV11" s="102"/>
      <c r="STW11" s="102"/>
      <c r="STX11" s="102"/>
      <c r="STY11" s="102"/>
      <c r="STZ11" s="102"/>
      <c r="SUA11" s="102"/>
      <c r="SUB11" s="102"/>
      <c r="SUC11" s="102"/>
      <c r="SUD11" s="102"/>
      <c r="SUE11" s="102"/>
      <c r="SUF11" s="102"/>
      <c r="SUG11" s="102"/>
      <c r="SUH11" s="102"/>
      <c r="SUI11" s="102"/>
      <c r="SUJ11" s="102"/>
      <c r="SUK11" s="102"/>
      <c r="SUL11" s="102"/>
      <c r="SUM11" s="102"/>
      <c r="SUN11" s="102"/>
      <c r="SUO11" s="102"/>
      <c r="SUP11" s="102"/>
      <c r="SUQ11" s="102"/>
      <c r="SUR11" s="102"/>
      <c r="SUS11" s="102"/>
      <c r="SUT11" s="102"/>
      <c r="SUU11" s="102"/>
      <c r="SUV11" s="102"/>
      <c r="SUW11" s="102"/>
      <c r="SUX11" s="102"/>
      <c r="SUY11" s="102"/>
      <c r="SUZ11" s="102"/>
      <c r="SVA11" s="102"/>
      <c r="SVB11" s="102"/>
      <c r="SVC11" s="102"/>
      <c r="SVD11" s="102"/>
      <c r="SVE11" s="102"/>
      <c r="SVF11" s="102"/>
      <c r="SVG11" s="102"/>
      <c r="SVH11" s="102"/>
      <c r="SVI11" s="102"/>
      <c r="SVJ11" s="102"/>
      <c r="SVK11" s="102"/>
      <c r="SVL11" s="102"/>
      <c r="SVM11" s="102"/>
      <c r="SVN11" s="102"/>
      <c r="SVO11" s="102"/>
      <c r="SVP11" s="102"/>
      <c r="SVQ11" s="102"/>
      <c r="SVR11" s="102"/>
      <c r="SVS11" s="102"/>
      <c r="SVT11" s="102"/>
      <c r="SVU11" s="102"/>
      <c r="SVV11" s="102"/>
      <c r="SVW11" s="102"/>
      <c r="SVX11" s="102"/>
      <c r="SVY11" s="102"/>
      <c r="SVZ11" s="102"/>
      <c r="SWA11" s="102"/>
      <c r="SWB11" s="102"/>
      <c r="SWC11" s="102"/>
      <c r="SWD11" s="102"/>
      <c r="SWE11" s="102"/>
      <c r="SWF11" s="102"/>
      <c r="SWG11" s="102"/>
      <c r="SWH11" s="102"/>
      <c r="SWI11" s="102"/>
      <c r="SWJ11" s="102"/>
      <c r="SWK11" s="102"/>
      <c r="SWL11" s="102"/>
      <c r="SWM11" s="102"/>
      <c r="SWN11" s="102"/>
      <c r="SWO11" s="102"/>
      <c r="SWP11" s="102"/>
      <c r="SWQ11" s="102"/>
      <c r="SWR11" s="102"/>
      <c r="SWS11" s="102"/>
      <c r="SWT11" s="102"/>
      <c r="SWU11" s="102"/>
      <c r="SWV11" s="102"/>
      <c r="SWW11" s="102"/>
      <c r="SWX11" s="102"/>
      <c r="SWY11" s="102"/>
      <c r="SWZ11" s="102"/>
      <c r="SXA11" s="102"/>
      <c r="SXB11" s="102"/>
      <c r="SXC11" s="102"/>
      <c r="SXD11" s="102"/>
      <c r="SXE11" s="102"/>
      <c r="SXF11" s="102"/>
      <c r="SXG11" s="102"/>
      <c r="SXH11" s="102"/>
      <c r="SXI11" s="102"/>
      <c r="SXJ11" s="102"/>
      <c r="SXK11" s="102"/>
      <c r="SXL11" s="102"/>
      <c r="SXM11" s="102"/>
      <c r="SXN11" s="102"/>
      <c r="SXO11" s="102"/>
      <c r="SXP11" s="102"/>
      <c r="SXQ11" s="102"/>
      <c r="SXR11" s="102"/>
      <c r="SXS11" s="102"/>
      <c r="SXT11" s="102"/>
      <c r="SXU11" s="102"/>
      <c r="SXV11" s="102"/>
      <c r="SXW11" s="102"/>
      <c r="SXX11" s="102"/>
      <c r="SXY11" s="102"/>
      <c r="SXZ11" s="102"/>
      <c r="SYA11" s="102"/>
      <c r="SYB11" s="102"/>
      <c r="SYC11" s="102"/>
      <c r="SYD11" s="102"/>
      <c r="SYE11" s="102"/>
      <c r="SYF11" s="102"/>
      <c r="SYG11" s="102"/>
      <c r="SYH11" s="102"/>
      <c r="SYI11" s="102"/>
      <c r="SYJ11" s="102"/>
      <c r="SYK11" s="102"/>
      <c r="SYL11" s="102"/>
      <c r="SYM11" s="102"/>
      <c r="SYN11" s="102"/>
      <c r="SYO11" s="102"/>
      <c r="SYP11" s="102"/>
      <c r="SYQ11" s="102"/>
      <c r="SYR11" s="102"/>
      <c r="SYS11" s="102"/>
      <c r="SYT11" s="102"/>
      <c r="SYU11" s="102"/>
      <c r="SYV11" s="102"/>
      <c r="SYW11" s="102"/>
      <c r="SYX11" s="102"/>
      <c r="SYY11" s="102"/>
      <c r="SYZ11" s="102"/>
      <c r="SZA11" s="102"/>
      <c r="SZB11" s="102"/>
      <c r="SZC11" s="102"/>
      <c r="SZD11" s="102"/>
      <c r="SZE11" s="102"/>
      <c r="SZF11" s="102"/>
      <c r="SZG11" s="102"/>
      <c r="SZH11" s="102"/>
      <c r="SZI11" s="102"/>
      <c r="SZJ11" s="102"/>
      <c r="SZK11" s="102"/>
      <c r="SZL11" s="102"/>
      <c r="SZM11" s="102"/>
      <c r="SZN11" s="102"/>
      <c r="SZO11" s="102"/>
      <c r="SZP11" s="102"/>
      <c r="SZQ11" s="102"/>
      <c r="SZR11" s="102"/>
      <c r="SZS11" s="102"/>
      <c r="SZT11" s="102"/>
      <c r="SZU11" s="102"/>
      <c r="SZV11" s="102"/>
      <c r="SZW11" s="102"/>
      <c r="SZX11" s="102"/>
      <c r="SZY11" s="102"/>
      <c r="SZZ11" s="102"/>
      <c r="TAA11" s="102"/>
      <c r="TAB11" s="102"/>
      <c r="TAC11" s="102"/>
      <c r="TAD11" s="102"/>
      <c r="TAE11" s="102"/>
      <c r="TAF11" s="102"/>
      <c r="TAG11" s="102"/>
      <c r="TAH11" s="102"/>
      <c r="TAI11" s="102"/>
      <c r="TAJ11" s="102"/>
      <c r="TAK11" s="102"/>
      <c r="TAL11" s="102"/>
      <c r="TAM11" s="102"/>
      <c r="TAN11" s="102"/>
      <c r="TAO11" s="102"/>
      <c r="TAP11" s="102"/>
      <c r="TAQ11" s="102"/>
      <c r="TAR11" s="102"/>
      <c r="TAS11" s="102"/>
      <c r="TAT11" s="102"/>
      <c r="TAU11" s="102"/>
      <c r="TAV11" s="102"/>
      <c r="TAW11" s="102"/>
      <c r="TAX11" s="102"/>
      <c r="TAY11" s="102"/>
      <c r="TAZ11" s="102"/>
      <c r="TBA11" s="102"/>
      <c r="TBB11" s="102"/>
      <c r="TBC11" s="102"/>
      <c r="TBD11" s="102"/>
      <c r="TBE11" s="102"/>
      <c r="TBF11" s="102"/>
      <c r="TBG11" s="102"/>
      <c r="TBH11" s="102"/>
      <c r="TBI11" s="102"/>
      <c r="TBJ11" s="102"/>
      <c r="TBK11" s="102"/>
      <c r="TBL11" s="102"/>
      <c r="TBM11" s="102"/>
      <c r="TBN11" s="102"/>
      <c r="TBO11" s="102"/>
      <c r="TBP11" s="102"/>
      <c r="TBQ11" s="102"/>
      <c r="TBR11" s="102"/>
      <c r="TBS11" s="102"/>
      <c r="TBT11" s="102"/>
      <c r="TBU11" s="102"/>
      <c r="TBV11" s="102"/>
      <c r="TBW11" s="102"/>
      <c r="TBX11" s="102"/>
      <c r="TBY11" s="102"/>
      <c r="TBZ11" s="102"/>
      <c r="TCA11" s="102"/>
      <c r="TCB11" s="102"/>
      <c r="TCC11" s="102"/>
      <c r="TCD11" s="102"/>
      <c r="TCE11" s="102"/>
      <c r="TCF11" s="102"/>
      <c r="TCG11" s="102"/>
      <c r="TCH11" s="102"/>
      <c r="TCI11" s="102"/>
      <c r="TCJ11" s="102"/>
      <c r="TCK11" s="102"/>
      <c r="TCL11" s="102"/>
      <c r="TCM11" s="102"/>
      <c r="TCN11" s="102"/>
      <c r="TCO11" s="102"/>
      <c r="TCP11" s="102"/>
      <c r="TCQ11" s="102"/>
      <c r="TCR11" s="102"/>
      <c r="TCS11" s="102"/>
      <c r="TCT11" s="102"/>
      <c r="TCU11" s="102"/>
      <c r="TCV11" s="102"/>
      <c r="TCW11" s="102"/>
      <c r="TCX11" s="102"/>
      <c r="TCY11" s="102"/>
      <c r="TCZ11" s="102"/>
      <c r="TDA11" s="102"/>
      <c r="TDB11" s="102"/>
      <c r="TDC11" s="102"/>
      <c r="TDD11" s="102"/>
      <c r="TDE11" s="102"/>
      <c r="TDF11" s="102"/>
      <c r="TDG11" s="102"/>
      <c r="TDH11" s="102"/>
      <c r="TDI11" s="102"/>
      <c r="TDJ11" s="102"/>
      <c r="TDK11" s="102"/>
      <c r="TDL11" s="102"/>
      <c r="TDM11" s="102"/>
      <c r="TDN11" s="102"/>
      <c r="TDO11" s="102"/>
      <c r="TDP11" s="102"/>
      <c r="TDQ11" s="102"/>
      <c r="TDR11" s="102"/>
      <c r="TDS11" s="102"/>
      <c r="TDT11" s="102"/>
      <c r="TDU11" s="102"/>
      <c r="TDV11" s="102"/>
      <c r="TDW11" s="102"/>
      <c r="TDX11" s="102"/>
      <c r="TDY11" s="102"/>
      <c r="TDZ11" s="102"/>
      <c r="TEA11" s="102"/>
      <c r="TEB11" s="102"/>
      <c r="TEC11" s="102"/>
      <c r="TED11" s="102"/>
      <c r="TEE11" s="102"/>
      <c r="TEF11" s="102"/>
      <c r="TEG11" s="102"/>
      <c r="TEH11" s="102"/>
      <c r="TEI11" s="102"/>
      <c r="TEJ11" s="102"/>
      <c r="TEK11" s="102"/>
      <c r="TEL11" s="102"/>
      <c r="TEM11" s="102"/>
      <c r="TEN11" s="102"/>
      <c r="TEO11" s="102"/>
      <c r="TEP11" s="102"/>
      <c r="TEQ11" s="102"/>
      <c r="TER11" s="102"/>
      <c r="TES11" s="102"/>
      <c r="TET11" s="102"/>
      <c r="TEU11" s="102"/>
      <c r="TEV11" s="102"/>
      <c r="TEW11" s="102"/>
      <c r="TEX11" s="102"/>
      <c r="TEY11" s="102"/>
      <c r="TEZ11" s="102"/>
      <c r="TFA11" s="102"/>
      <c r="TFB11" s="102"/>
      <c r="TFC11" s="102"/>
      <c r="TFD11" s="102"/>
      <c r="TFE11" s="102"/>
      <c r="TFF11" s="102"/>
      <c r="TFG11" s="102"/>
      <c r="TFH11" s="102"/>
      <c r="TFI11" s="102"/>
      <c r="TFJ11" s="102"/>
      <c r="TFK11" s="102"/>
      <c r="TFL11" s="102"/>
      <c r="TFM11" s="102"/>
      <c r="TFN11" s="102"/>
      <c r="TFO11" s="102"/>
      <c r="TFP11" s="102"/>
      <c r="TFQ11" s="102"/>
      <c r="TFR11" s="102"/>
      <c r="TFS11" s="102"/>
      <c r="TFT11" s="102"/>
      <c r="TFU11" s="102"/>
      <c r="TFV11" s="102"/>
      <c r="TFW11" s="102"/>
      <c r="TFX11" s="102"/>
      <c r="TFY11" s="102"/>
      <c r="TFZ11" s="102"/>
      <c r="TGA11" s="102"/>
      <c r="TGB11" s="102"/>
      <c r="TGC11" s="102"/>
      <c r="TGD11" s="102"/>
      <c r="TGE11" s="102"/>
      <c r="TGF11" s="102"/>
      <c r="TGG11" s="102"/>
      <c r="TGH11" s="102"/>
      <c r="TGI11" s="102"/>
      <c r="TGJ11" s="102"/>
      <c r="TGK11" s="102"/>
      <c r="TGL11" s="102"/>
      <c r="TGM11" s="102"/>
      <c r="TGN11" s="102"/>
      <c r="TGO11" s="102"/>
      <c r="TGP11" s="102"/>
      <c r="TGQ11" s="102"/>
      <c r="TGR11" s="102"/>
      <c r="TGS11" s="102"/>
      <c r="TGT11" s="102"/>
      <c r="TGU11" s="102"/>
      <c r="TGV11" s="102"/>
      <c r="TGW11" s="102"/>
      <c r="TGX11" s="102"/>
      <c r="TGY11" s="102"/>
      <c r="TGZ11" s="102"/>
      <c r="THA11" s="102"/>
      <c r="THB11" s="102"/>
      <c r="THC11" s="102"/>
      <c r="THD11" s="102"/>
      <c r="THE11" s="102"/>
      <c r="THF11" s="102"/>
      <c r="THG11" s="102"/>
      <c r="THH11" s="102"/>
      <c r="THI11" s="102"/>
      <c r="THJ11" s="102"/>
      <c r="THK11" s="102"/>
      <c r="THL11" s="102"/>
      <c r="THM11" s="102"/>
      <c r="THN11" s="102"/>
      <c r="THO11" s="102"/>
      <c r="THP11" s="102"/>
      <c r="THQ11" s="102"/>
      <c r="THR11" s="102"/>
      <c r="THS11" s="102"/>
      <c r="THT11" s="102"/>
      <c r="THU11" s="102"/>
      <c r="THV11" s="102"/>
      <c r="THW11" s="102"/>
      <c r="THX11" s="102"/>
      <c r="THY11" s="102"/>
      <c r="THZ11" s="102"/>
      <c r="TIA11" s="102"/>
      <c r="TIB11" s="102"/>
      <c r="TIC11" s="102"/>
      <c r="TID11" s="102"/>
      <c r="TIE11" s="102"/>
      <c r="TIF11" s="102"/>
      <c r="TIG11" s="102"/>
      <c r="TIH11" s="102"/>
      <c r="TII11" s="102"/>
      <c r="TIJ11" s="102"/>
      <c r="TIK11" s="102"/>
      <c r="TIL11" s="102"/>
      <c r="TIM11" s="102"/>
      <c r="TIN11" s="102"/>
      <c r="TIO11" s="102"/>
      <c r="TIP11" s="102"/>
      <c r="TIQ11" s="102"/>
      <c r="TIR11" s="102"/>
      <c r="TIS11" s="102"/>
      <c r="TIT11" s="102"/>
      <c r="TIU11" s="102"/>
      <c r="TIV11" s="102"/>
      <c r="TIW11" s="102"/>
      <c r="TIX11" s="102"/>
      <c r="TIY11" s="102"/>
      <c r="TIZ11" s="102"/>
      <c r="TJA11" s="102"/>
      <c r="TJB11" s="102"/>
      <c r="TJC11" s="102"/>
      <c r="TJD11" s="102"/>
      <c r="TJE11" s="102"/>
      <c r="TJF11" s="102"/>
      <c r="TJG11" s="102"/>
      <c r="TJH11" s="102"/>
      <c r="TJI11" s="102"/>
      <c r="TJJ11" s="102"/>
      <c r="TJK11" s="102"/>
      <c r="TJL11" s="102"/>
      <c r="TJM11" s="102"/>
      <c r="TJN11" s="102"/>
      <c r="TJO11" s="102"/>
      <c r="TJP11" s="102"/>
      <c r="TJQ11" s="102"/>
      <c r="TJR11" s="102"/>
      <c r="TJS11" s="102"/>
      <c r="TJT11" s="102"/>
      <c r="TJU11" s="102"/>
      <c r="TJV11" s="102"/>
      <c r="TJW11" s="102"/>
      <c r="TJX11" s="102"/>
      <c r="TJY11" s="102"/>
      <c r="TJZ11" s="102"/>
      <c r="TKA11" s="102"/>
      <c r="TKB11" s="102"/>
      <c r="TKC11" s="102"/>
      <c r="TKD11" s="102"/>
      <c r="TKE11" s="102"/>
      <c r="TKF11" s="102"/>
      <c r="TKG11" s="102"/>
      <c r="TKH11" s="102"/>
      <c r="TKI11" s="102"/>
      <c r="TKJ11" s="102"/>
      <c r="TKK11" s="102"/>
      <c r="TKL11" s="102"/>
      <c r="TKM11" s="102"/>
      <c r="TKN11" s="102"/>
      <c r="TKO11" s="102"/>
      <c r="TKP11" s="102"/>
      <c r="TKQ11" s="102"/>
      <c r="TKR11" s="102"/>
      <c r="TKS11" s="102"/>
      <c r="TKT11" s="102"/>
      <c r="TKU11" s="102"/>
      <c r="TKV11" s="102"/>
      <c r="TKW11" s="102"/>
      <c r="TKX11" s="102"/>
      <c r="TKY11" s="102"/>
      <c r="TKZ11" s="102"/>
      <c r="TLA11" s="102"/>
      <c r="TLB11" s="102"/>
      <c r="TLC11" s="102"/>
      <c r="TLD11" s="102"/>
      <c r="TLE11" s="102"/>
      <c r="TLF11" s="102"/>
      <c r="TLG11" s="102"/>
      <c r="TLH11" s="102"/>
      <c r="TLI11" s="102"/>
      <c r="TLJ11" s="102"/>
      <c r="TLK11" s="102"/>
      <c r="TLL11" s="102"/>
      <c r="TLM11" s="102"/>
      <c r="TLN11" s="102"/>
      <c r="TLO11" s="102"/>
      <c r="TLP11" s="102"/>
      <c r="TLQ11" s="102"/>
      <c r="TLR11" s="102"/>
      <c r="TLS11" s="102"/>
      <c r="TLT11" s="102"/>
      <c r="TLU11" s="102"/>
      <c r="TLV11" s="102"/>
      <c r="TLW11" s="102"/>
      <c r="TLX11" s="102"/>
      <c r="TLY11" s="102"/>
      <c r="TLZ11" s="102"/>
      <c r="TMA11" s="102"/>
      <c r="TMB11" s="102"/>
      <c r="TMC11" s="102"/>
      <c r="TMD11" s="102"/>
      <c r="TME11" s="102"/>
      <c r="TMF11" s="102"/>
      <c r="TMG11" s="102"/>
      <c r="TMH11" s="102"/>
      <c r="TMI11" s="102"/>
      <c r="TMJ11" s="102"/>
      <c r="TMK11" s="102"/>
      <c r="TML11" s="102"/>
      <c r="TMM11" s="102"/>
      <c r="TMN11" s="102"/>
      <c r="TMO11" s="102"/>
      <c r="TMP11" s="102"/>
      <c r="TMQ11" s="102"/>
      <c r="TMR11" s="102"/>
      <c r="TMS11" s="102"/>
      <c r="TMT11" s="102"/>
      <c r="TMU11" s="102"/>
      <c r="TMV11" s="102"/>
      <c r="TMW11" s="102"/>
      <c r="TMX11" s="102"/>
      <c r="TMY11" s="102"/>
      <c r="TMZ11" s="102"/>
      <c r="TNA11" s="102"/>
      <c r="TNB11" s="102"/>
      <c r="TNC11" s="102"/>
      <c r="TND11" s="102"/>
      <c r="TNE11" s="102"/>
      <c r="TNF11" s="102"/>
      <c r="TNG11" s="102"/>
      <c r="TNH11" s="102"/>
      <c r="TNI11" s="102"/>
      <c r="TNJ11" s="102"/>
      <c r="TNK11" s="102"/>
      <c r="TNL11" s="102"/>
      <c r="TNM11" s="102"/>
      <c r="TNN11" s="102"/>
      <c r="TNO11" s="102"/>
      <c r="TNP11" s="102"/>
      <c r="TNQ11" s="102"/>
      <c r="TNR11" s="102"/>
      <c r="TNS11" s="102"/>
      <c r="TNT11" s="102"/>
      <c r="TNU11" s="102"/>
      <c r="TNV11" s="102"/>
      <c r="TNW11" s="102"/>
      <c r="TNX11" s="102"/>
      <c r="TNY11" s="102"/>
      <c r="TNZ11" s="102"/>
      <c r="TOA11" s="102"/>
      <c r="TOB11" s="102"/>
      <c r="TOC11" s="102"/>
      <c r="TOD11" s="102"/>
      <c r="TOE11" s="102"/>
      <c r="TOF11" s="102"/>
      <c r="TOG11" s="102"/>
      <c r="TOH11" s="102"/>
      <c r="TOI11" s="102"/>
      <c r="TOJ11" s="102"/>
      <c r="TOK11" s="102"/>
      <c r="TOL11" s="102"/>
      <c r="TOM11" s="102"/>
      <c r="TON11" s="102"/>
      <c r="TOO11" s="102"/>
      <c r="TOP11" s="102"/>
      <c r="TOQ11" s="102"/>
      <c r="TOR11" s="102"/>
      <c r="TOS11" s="102"/>
      <c r="TOT11" s="102"/>
      <c r="TOU11" s="102"/>
      <c r="TOV11" s="102"/>
      <c r="TOW11" s="102"/>
      <c r="TOX11" s="102"/>
      <c r="TOY11" s="102"/>
      <c r="TOZ11" s="102"/>
      <c r="TPA11" s="102"/>
      <c r="TPB11" s="102"/>
      <c r="TPC11" s="102"/>
      <c r="TPD11" s="102"/>
      <c r="TPE11" s="102"/>
      <c r="TPF11" s="102"/>
      <c r="TPG11" s="102"/>
      <c r="TPH11" s="102"/>
      <c r="TPI11" s="102"/>
      <c r="TPJ11" s="102"/>
      <c r="TPK11" s="102"/>
      <c r="TPL11" s="102"/>
      <c r="TPM11" s="102"/>
      <c r="TPN11" s="102"/>
      <c r="TPO11" s="102"/>
      <c r="TPP11" s="102"/>
      <c r="TPQ11" s="102"/>
      <c r="TPR11" s="102"/>
      <c r="TPS11" s="102"/>
      <c r="TPT11" s="102"/>
      <c r="TPU11" s="102"/>
      <c r="TPV11" s="102"/>
      <c r="TPW11" s="102"/>
      <c r="TPX11" s="102"/>
      <c r="TPY11" s="102"/>
      <c r="TPZ11" s="102"/>
      <c r="TQA11" s="102"/>
      <c r="TQB11" s="102"/>
      <c r="TQC11" s="102"/>
      <c r="TQD11" s="102"/>
      <c r="TQE11" s="102"/>
      <c r="TQF11" s="102"/>
      <c r="TQG11" s="102"/>
      <c r="TQH11" s="102"/>
      <c r="TQI11" s="102"/>
      <c r="TQJ11" s="102"/>
      <c r="TQK11" s="102"/>
      <c r="TQL11" s="102"/>
      <c r="TQM11" s="102"/>
      <c r="TQN11" s="102"/>
      <c r="TQO11" s="102"/>
      <c r="TQP11" s="102"/>
      <c r="TQQ11" s="102"/>
      <c r="TQR11" s="102"/>
      <c r="TQS11" s="102"/>
      <c r="TQT11" s="102"/>
      <c r="TQU11" s="102"/>
      <c r="TQV11" s="102"/>
      <c r="TQW11" s="102"/>
      <c r="TQX11" s="102"/>
      <c r="TQY11" s="102"/>
      <c r="TQZ11" s="102"/>
      <c r="TRA11" s="102"/>
      <c r="TRB11" s="102"/>
      <c r="TRC11" s="102"/>
      <c r="TRD11" s="102"/>
      <c r="TRE11" s="102"/>
      <c r="TRF11" s="102"/>
      <c r="TRG11" s="102"/>
      <c r="TRH11" s="102"/>
      <c r="TRI11" s="102"/>
      <c r="TRJ11" s="102"/>
      <c r="TRK11" s="102"/>
      <c r="TRL11" s="102"/>
      <c r="TRM11" s="102"/>
      <c r="TRN11" s="102"/>
      <c r="TRO11" s="102"/>
      <c r="TRP11" s="102"/>
      <c r="TRQ11" s="102"/>
      <c r="TRR11" s="102"/>
      <c r="TRS11" s="102"/>
      <c r="TRT11" s="102"/>
      <c r="TRU11" s="102"/>
      <c r="TRV11" s="102"/>
      <c r="TRW11" s="102"/>
      <c r="TRX11" s="102"/>
      <c r="TRY11" s="102"/>
      <c r="TRZ11" s="102"/>
      <c r="TSA11" s="102"/>
      <c r="TSB11" s="102"/>
      <c r="TSC11" s="102"/>
      <c r="TSD11" s="102"/>
      <c r="TSE11" s="102"/>
      <c r="TSF11" s="102"/>
      <c r="TSG11" s="102"/>
      <c r="TSH11" s="102"/>
      <c r="TSI11" s="102"/>
      <c r="TSJ11" s="102"/>
      <c r="TSK11" s="102"/>
      <c r="TSL11" s="102"/>
      <c r="TSM11" s="102"/>
      <c r="TSN11" s="102"/>
      <c r="TSO11" s="102"/>
      <c r="TSP11" s="102"/>
      <c r="TSQ11" s="102"/>
      <c r="TSR11" s="102"/>
      <c r="TSS11" s="102"/>
      <c r="TST11" s="102"/>
      <c r="TSU11" s="102"/>
      <c r="TSV11" s="102"/>
      <c r="TSW11" s="102"/>
      <c r="TSX11" s="102"/>
      <c r="TSY11" s="102"/>
      <c r="TSZ11" s="102"/>
      <c r="TTA11" s="102"/>
      <c r="TTB11" s="102"/>
      <c r="TTC11" s="102"/>
      <c r="TTD11" s="102"/>
      <c r="TTE11" s="102"/>
      <c r="TTF11" s="102"/>
      <c r="TTG11" s="102"/>
      <c r="TTH11" s="102"/>
      <c r="TTI11" s="102"/>
      <c r="TTJ11" s="102"/>
      <c r="TTK11" s="102"/>
      <c r="TTL11" s="102"/>
      <c r="TTM11" s="102"/>
      <c r="TTN11" s="102"/>
      <c r="TTO11" s="102"/>
      <c r="TTP11" s="102"/>
      <c r="TTQ11" s="102"/>
      <c r="TTR11" s="102"/>
      <c r="TTS11" s="102"/>
      <c r="TTT11" s="102"/>
      <c r="TTU11" s="102"/>
      <c r="TTV11" s="102"/>
      <c r="TTW11" s="102"/>
      <c r="TTX11" s="102"/>
      <c r="TTY11" s="102"/>
      <c r="TTZ11" s="102"/>
      <c r="TUA11" s="102"/>
      <c r="TUB11" s="102"/>
      <c r="TUC11" s="102"/>
      <c r="TUD11" s="102"/>
      <c r="TUE11" s="102"/>
      <c r="TUF11" s="102"/>
      <c r="TUG11" s="102"/>
      <c r="TUH11" s="102"/>
      <c r="TUI11" s="102"/>
      <c r="TUJ11" s="102"/>
      <c r="TUK11" s="102"/>
      <c r="TUL11" s="102"/>
      <c r="TUM11" s="102"/>
      <c r="TUN11" s="102"/>
      <c r="TUO11" s="102"/>
      <c r="TUP11" s="102"/>
      <c r="TUQ11" s="102"/>
      <c r="TUR11" s="102"/>
      <c r="TUS11" s="102"/>
      <c r="TUT11" s="102"/>
      <c r="TUU11" s="102"/>
      <c r="TUV11" s="102"/>
      <c r="TUW11" s="102"/>
      <c r="TUX11" s="102"/>
      <c r="TUY11" s="102"/>
      <c r="TUZ11" s="102"/>
      <c r="TVA11" s="102"/>
      <c r="TVB11" s="102"/>
      <c r="TVC11" s="102"/>
      <c r="TVD11" s="102"/>
      <c r="TVE11" s="102"/>
      <c r="TVF11" s="102"/>
      <c r="TVG11" s="102"/>
      <c r="TVH11" s="102"/>
      <c r="TVI11" s="102"/>
      <c r="TVJ11" s="102"/>
      <c r="TVK11" s="102"/>
      <c r="TVL11" s="102"/>
      <c r="TVM11" s="102"/>
      <c r="TVN11" s="102"/>
      <c r="TVO11" s="102"/>
      <c r="TVP11" s="102"/>
      <c r="TVQ11" s="102"/>
      <c r="TVR11" s="102"/>
      <c r="TVS11" s="102"/>
      <c r="TVT11" s="102"/>
      <c r="TVU11" s="102"/>
      <c r="TVV11" s="102"/>
      <c r="TVW11" s="102"/>
      <c r="TVX11" s="102"/>
      <c r="TVY11" s="102"/>
      <c r="TVZ11" s="102"/>
      <c r="TWA11" s="102"/>
      <c r="TWB11" s="102"/>
      <c r="TWC11" s="102"/>
      <c r="TWD11" s="102"/>
      <c r="TWE11" s="102"/>
      <c r="TWF11" s="102"/>
      <c r="TWG11" s="102"/>
      <c r="TWH11" s="102"/>
      <c r="TWI11" s="102"/>
      <c r="TWJ11" s="102"/>
      <c r="TWK11" s="102"/>
      <c r="TWL11" s="102"/>
      <c r="TWM11" s="102"/>
      <c r="TWN11" s="102"/>
      <c r="TWO11" s="102"/>
      <c r="TWP11" s="102"/>
      <c r="TWQ11" s="102"/>
      <c r="TWR11" s="102"/>
      <c r="TWS11" s="102"/>
      <c r="TWT11" s="102"/>
      <c r="TWU11" s="102"/>
      <c r="TWV11" s="102"/>
      <c r="TWW11" s="102"/>
      <c r="TWX11" s="102"/>
      <c r="TWY11" s="102"/>
      <c r="TWZ11" s="102"/>
      <c r="TXA11" s="102"/>
      <c r="TXB11" s="102"/>
      <c r="TXC11" s="102"/>
      <c r="TXD11" s="102"/>
      <c r="TXE11" s="102"/>
      <c r="TXF11" s="102"/>
      <c r="TXG11" s="102"/>
      <c r="TXH11" s="102"/>
      <c r="TXI11" s="102"/>
      <c r="TXJ11" s="102"/>
      <c r="TXK11" s="102"/>
      <c r="TXL11" s="102"/>
      <c r="TXM11" s="102"/>
      <c r="TXN11" s="102"/>
      <c r="TXO11" s="102"/>
      <c r="TXP11" s="102"/>
      <c r="TXQ11" s="102"/>
      <c r="TXR11" s="102"/>
      <c r="TXS11" s="102"/>
      <c r="TXT11" s="102"/>
      <c r="TXU11" s="102"/>
      <c r="TXV11" s="102"/>
      <c r="TXW11" s="102"/>
      <c r="TXX11" s="102"/>
      <c r="TXY11" s="102"/>
      <c r="TXZ11" s="102"/>
      <c r="TYA11" s="102"/>
      <c r="TYB11" s="102"/>
      <c r="TYC11" s="102"/>
      <c r="TYD11" s="102"/>
      <c r="TYE11" s="102"/>
      <c r="TYF11" s="102"/>
      <c r="TYG11" s="102"/>
      <c r="TYH11" s="102"/>
      <c r="TYI11" s="102"/>
      <c r="TYJ11" s="102"/>
      <c r="TYK11" s="102"/>
      <c r="TYL11" s="102"/>
      <c r="TYM11" s="102"/>
      <c r="TYN11" s="102"/>
      <c r="TYO11" s="102"/>
      <c r="TYP11" s="102"/>
      <c r="TYQ11" s="102"/>
      <c r="TYR11" s="102"/>
      <c r="TYS11" s="102"/>
      <c r="TYT11" s="102"/>
      <c r="TYU11" s="102"/>
      <c r="TYV11" s="102"/>
      <c r="TYW11" s="102"/>
      <c r="TYX11" s="102"/>
      <c r="TYY11" s="102"/>
      <c r="TYZ11" s="102"/>
      <c r="TZA11" s="102"/>
      <c r="TZB11" s="102"/>
      <c r="TZC11" s="102"/>
      <c r="TZD11" s="102"/>
      <c r="TZE11" s="102"/>
      <c r="TZF11" s="102"/>
      <c r="TZG11" s="102"/>
      <c r="TZH11" s="102"/>
      <c r="TZI11" s="102"/>
      <c r="TZJ11" s="102"/>
      <c r="TZK11" s="102"/>
      <c r="TZL11" s="102"/>
      <c r="TZM11" s="102"/>
      <c r="TZN11" s="102"/>
      <c r="TZO11" s="102"/>
      <c r="TZP11" s="102"/>
      <c r="TZQ11" s="102"/>
      <c r="TZR11" s="102"/>
      <c r="TZS11" s="102"/>
      <c r="TZT11" s="102"/>
      <c r="TZU11" s="102"/>
      <c r="TZV11" s="102"/>
      <c r="TZW11" s="102"/>
      <c r="TZX11" s="102"/>
      <c r="TZY11" s="102"/>
      <c r="TZZ11" s="102"/>
      <c r="UAA11" s="102"/>
      <c r="UAB11" s="102"/>
      <c r="UAC11" s="102"/>
      <c r="UAD11" s="102"/>
      <c r="UAE11" s="102"/>
      <c r="UAF11" s="102"/>
      <c r="UAG11" s="102"/>
      <c r="UAH11" s="102"/>
      <c r="UAI11" s="102"/>
      <c r="UAJ11" s="102"/>
      <c r="UAK11" s="102"/>
      <c r="UAL11" s="102"/>
      <c r="UAM11" s="102"/>
      <c r="UAN11" s="102"/>
      <c r="UAO11" s="102"/>
      <c r="UAP11" s="102"/>
      <c r="UAQ11" s="102"/>
      <c r="UAR11" s="102"/>
      <c r="UAS11" s="102"/>
      <c r="UAT11" s="102"/>
      <c r="UAU11" s="102"/>
      <c r="UAV11" s="102"/>
      <c r="UAW11" s="102"/>
      <c r="UAX11" s="102"/>
      <c r="UAY11" s="102"/>
      <c r="UAZ11" s="102"/>
      <c r="UBA11" s="102"/>
      <c r="UBB11" s="102"/>
      <c r="UBC11" s="102"/>
      <c r="UBD11" s="102"/>
      <c r="UBE11" s="102"/>
      <c r="UBF11" s="102"/>
      <c r="UBG11" s="102"/>
      <c r="UBH11" s="102"/>
      <c r="UBI11" s="102"/>
      <c r="UBJ11" s="102"/>
      <c r="UBK11" s="102"/>
      <c r="UBL11" s="102"/>
      <c r="UBM11" s="102"/>
      <c r="UBN11" s="102"/>
      <c r="UBO11" s="102"/>
      <c r="UBP11" s="102"/>
      <c r="UBQ11" s="102"/>
      <c r="UBR11" s="102"/>
      <c r="UBS11" s="102"/>
      <c r="UBT11" s="102"/>
      <c r="UBU11" s="102"/>
      <c r="UBV11" s="102"/>
      <c r="UBW11" s="102"/>
      <c r="UBX11" s="102"/>
      <c r="UBY11" s="102"/>
      <c r="UBZ11" s="102"/>
      <c r="UCA11" s="102"/>
      <c r="UCB11" s="102"/>
      <c r="UCC11" s="102"/>
      <c r="UCD11" s="102"/>
      <c r="UCE11" s="102"/>
      <c r="UCF11" s="102"/>
      <c r="UCG11" s="102"/>
      <c r="UCH11" s="102"/>
      <c r="UCI11" s="102"/>
      <c r="UCJ11" s="102"/>
      <c r="UCK11" s="102"/>
      <c r="UCL11" s="102"/>
      <c r="UCM11" s="102"/>
      <c r="UCN11" s="102"/>
      <c r="UCO11" s="102"/>
      <c r="UCP11" s="102"/>
      <c r="UCQ11" s="102"/>
      <c r="UCR11" s="102"/>
      <c r="UCS11" s="102"/>
      <c r="UCT11" s="102"/>
      <c r="UCU11" s="102"/>
      <c r="UCV11" s="102"/>
      <c r="UCW11" s="102"/>
      <c r="UCX11" s="102"/>
      <c r="UCY11" s="102"/>
      <c r="UCZ11" s="102"/>
      <c r="UDA11" s="102"/>
      <c r="UDB11" s="102"/>
      <c r="UDC11" s="102"/>
      <c r="UDD11" s="102"/>
      <c r="UDE11" s="102"/>
      <c r="UDF11" s="102"/>
      <c r="UDG11" s="102"/>
      <c r="UDH11" s="102"/>
      <c r="UDI11" s="102"/>
      <c r="UDJ11" s="102"/>
      <c r="UDK11" s="102"/>
      <c r="UDL11" s="102"/>
      <c r="UDM11" s="102"/>
      <c r="UDN11" s="102"/>
      <c r="UDO11" s="102"/>
      <c r="UDP11" s="102"/>
      <c r="UDQ11" s="102"/>
      <c r="UDR11" s="102"/>
      <c r="UDS11" s="102"/>
      <c r="UDT11" s="102"/>
      <c r="UDU11" s="102"/>
      <c r="UDV11" s="102"/>
      <c r="UDW11" s="102"/>
      <c r="UDX11" s="102"/>
      <c r="UDY11" s="102"/>
      <c r="UDZ11" s="102"/>
      <c r="UEA11" s="102"/>
      <c r="UEB11" s="102"/>
      <c r="UEC11" s="102"/>
      <c r="UED11" s="102"/>
      <c r="UEE11" s="102"/>
      <c r="UEF11" s="102"/>
      <c r="UEG11" s="102"/>
      <c r="UEH11" s="102"/>
      <c r="UEI11" s="102"/>
      <c r="UEJ11" s="102"/>
      <c r="UEK11" s="102"/>
      <c r="UEL11" s="102"/>
      <c r="UEM11" s="102"/>
      <c r="UEN11" s="102"/>
      <c r="UEO11" s="102"/>
      <c r="UEP11" s="102"/>
      <c r="UEQ11" s="102"/>
      <c r="UER11" s="102"/>
      <c r="UES11" s="102"/>
      <c r="UET11" s="102"/>
      <c r="UEU11" s="102"/>
      <c r="UEV11" s="102"/>
      <c r="UEW11" s="102"/>
      <c r="UEX11" s="102"/>
      <c r="UEY11" s="102"/>
      <c r="UEZ11" s="102"/>
      <c r="UFA11" s="102"/>
      <c r="UFB11" s="102"/>
      <c r="UFC11" s="102"/>
      <c r="UFD11" s="102"/>
      <c r="UFE11" s="102"/>
      <c r="UFF11" s="102"/>
      <c r="UFG11" s="102"/>
      <c r="UFH11" s="102"/>
      <c r="UFI11" s="102"/>
      <c r="UFJ11" s="102"/>
      <c r="UFK11" s="102"/>
      <c r="UFL11" s="102"/>
      <c r="UFM11" s="102"/>
      <c r="UFN11" s="102"/>
      <c r="UFO11" s="102"/>
      <c r="UFP11" s="102"/>
      <c r="UFQ11" s="102"/>
      <c r="UFR11" s="102"/>
      <c r="UFS11" s="102"/>
      <c r="UFT11" s="102"/>
      <c r="UFU11" s="102"/>
      <c r="UFV11" s="102"/>
      <c r="UFW11" s="102"/>
      <c r="UFX11" s="102"/>
      <c r="UFY11" s="102"/>
      <c r="UFZ11" s="102"/>
      <c r="UGA11" s="102"/>
      <c r="UGB11" s="102"/>
      <c r="UGC11" s="102"/>
      <c r="UGD11" s="102"/>
      <c r="UGE11" s="102"/>
      <c r="UGF11" s="102"/>
      <c r="UGG11" s="102"/>
      <c r="UGH11" s="102"/>
      <c r="UGI11" s="102"/>
      <c r="UGJ11" s="102"/>
      <c r="UGK11" s="102"/>
      <c r="UGL11" s="102"/>
      <c r="UGM11" s="102"/>
      <c r="UGN11" s="102"/>
      <c r="UGO11" s="102"/>
      <c r="UGP11" s="102"/>
      <c r="UGQ11" s="102"/>
      <c r="UGR11" s="102"/>
      <c r="UGS11" s="102"/>
      <c r="UGT11" s="102"/>
      <c r="UGU11" s="102"/>
      <c r="UGV11" s="102"/>
      <c r="UGW11" s="102"/>
      <c r="UGX11" s="102"/>
      <c r="UGY11" s="102"/>
      <c r="UGZ11" s="102"/>
      <c r="UHA11" s="102"/>
      <c r="UHB11" s="102"/>
      <c r="UHC11" s="102"/>
      <c r="UHD11" s="102"/>
      <c r="UHE11" s="102"/>
      <c r="UHF11" s="102"/>
      <c r="UHG11" s="102"/>
      <c r="UHH11" s="102"/>
      <c r="UHI11" s="102"/>
      <c r="UHJ11" s="102"/>
      <c r="UHK11" s="102"/>
      <c r="UHL11" s="102"/>
      <c r="UHM11" s="102"/>
      <c r="UHN11" s="102"/>
      <c r="UHO11" s="102"/>
      <c r="UHP11" s="102"/>
      <c r="UHQ11" s="102"/>
      <c r="UHR11" s="102"/>
      <c r="UHS11" s="102"/>
      <c r="UHT11" s="102"/>
      <c r="UHU11" s="102"/>
      <c r="UHV11" s="102"/>
      <c r="UHW11" s="102"/>
      <c r="UHX11" s="102"/>
      <c r="UHY11" s="102"/>
      <c r="UHZ11" s="102"/>
      <c r="UIA11" s="102"/>
      <c r="UIB11" s="102"/>
      <c r="UIC11" s="102"/>
      <c r="UID11" s="102"/>
      <c r="UIE11" s="102"/>
      <c r="UIF11" s="102"/>
      <c r="UIG11" s="102"/>
      <c r="UIH11" s="102"/>
      <c r="UII11" s="102"/>
      <c r="UIJ11" s="102"/>
      <c r="UIK11" s="102"/>
      <c r="UIL11" s="102"/>
      <c r="UIM11" s="102"/>
      <c r="UIN11" s="102"/>
      <c r="UIO11" s="102"/>
      <c r="UIP11" s="102"/>
      <c r="UIQ11" s="102"/>
      <c r="UIR11" s="102"/>
      <c r="UIS11" s="102"/>
      <c r="UIT11" s="102"/>
      <c r="UIU11" s="102"/>
      <c r="UIV11" s="102"/>
      <c r="UIW11" s="102"/>
      <c r="UIX11" s="102"/>
      <c r="UIY11" s="102"/>
      <c r="UIZ11" s="102"/>
      <c r="UJA11" s="102"/>
      <c r="UJB11" s="102"/>
      <c r="UJC11" s="102"/>
      <c r="UJD11" s="102"/>
      <c r="UJE11" s="102"/>
      <c r="UJF11" s="102"/>
      <c r="UJG11" s="102"/>
      <c r="UJH11" s="102"/>
      <c r="UJI11" s="102"/>
      <c r="UJJ11" s="102"/>
      <c r="UJK11" s="102"/>
      <c r="UJL11" s="102"/>
      <c r="UJM11" s="102"/>
      <c r="UJN11" s="102"/>
      <c r="UJO11" s="102"/>
      <c r="UJP11" s="102"/>
      <c r="UJQ11" s="102"/>
      <c r="UJR11" s="102"/>
      <c r="UJS11" s="102"/>
      <c r="UJT11" s="102"/>
      <c r="UJU11" s="102"/>
      <c r="UJV11" s="102"/>
      <c r="UJW11" s="102"/>
      <c r="UJX11" s="102"/>
      <c r="UJY11" s="102"/>
      <c r="UJZ11" s="102"/>
      <c r="UKA11" s="102"/>
      <c r="UKB11" s="102"/>
      <c r="UKC11" s="102"/>
      <c r="UKD11" s="102"/>
      <c r="UKE11" s="102"/>
      <c r="UKF11" s="102"/>
      <c r="UKG11" s="102"/>
      <c r="UKH11" s="102"/>
      <c r="UKI11" s="102"/>
      <c r="UKJ11" s="102"/>
      <c r="UKK11" s="102"/>
      <c r="UKL11" s="102"/>
      <c r="UKM11" s="102"/>
      <c r="UKN11" s="102"/>
      <c r="UKO11" s="102"/>
      <c r="UKP11" s="102"/>
      <c r="UKQ11" s="102"/>
      <c r="UKR11" s="102"/>
      <c r="UKS11" s="102"/>
      <c r="UKT11" s="102"/>
      <c r="UKU11" s="102"/>
      <c r="UKV11" s="102"/>
      <c r="UKW11" s="102"/>
      <c r="UKX11" s="102"/>
      <c r="UKY11" s="102"/>
      <c r="UKZ11" s="102"/>
      <c r="ULA11" s="102"/>
      <c r="ULB11" s="102"/>
      <c r="ULC11" s="102"/>
      <c r="ULD11" s="102"/>
      <c r="ULE11" s="102"/>
      <c r="ULF11" s="102"/>
      <c r="ULG11" s="102"/>
      <c r="ULH11" s="102"/>
      <c r="ULI11" s="102"/>
      <c r="ULJ11" s="102"/>
      <c r="ULK11" s="102"/>
      <c r="ULL11" s="102"/>
      <c r="ULM11" s="102"/>
      <c r="ULN11" s="102"/>
      <c r="ULO11" s="102"/>
      <c r="ULP11" s="102"/>
      <c r="ULQ11" s="102"/>
      <c r="ULR11" s="102"/>
      <c r="ULS11" s="102"/>
      <c r="ULT11" s="102"/>
      <c r="ULU11" s="102"/>
      <c r="ULV11" s="102"/>
      <c r="ULW11" s="102"/>
      <c r="ULX11" s="102"/>
      <c r="ULY11" s="102"/>
      <c r="ULZ11" s="102"/>
      <c r="UMA11" s="102"/>
      <c r="UMB11" s="102"/>
      <c r="UMC11" s="102"/>
      <c r="UMD11" s="102"/>
      <c r="UME11" s="102"/>
      <c r="UMF11" s="102"/>
      <c r="UMG11" s="102"/>
      <c r="UMH11" s="102"/>
      <c r="UMI11" s="102"/>
      <c r="UMJ11" s="102"/>
      <c r="UMK11" s="102"/>
      <c r="UML11" s="102"/>
      <c r="UMM11" s="102"/>
      <c r="UMN11" s="102"/>
      <c r="UMO11" s="102"/>
      <c r="UMP11" s="102"/>
      <c r="UMQ11" s="102"/>
      <c r="UMR11" s="102"/>
      <c r="UMS11" s="102"/>
      <c r="UMT11" s="102"/>
      <c r="UMU11" s="102"/>
      <c r="UMV11" s="102"/>
      <c r="UMW11" s="102"/>
      <c r="UMX11" s="102"/>
      <c r="UMY11" s="102"/>
      <c r="UMZ11" s="102"/>
      <c r="UNA11" s="102"/>
      <c r="UNB11" s="102"/>
      <c r="UNC11" s="102"/>
      <c r="UND11" s="102"/>
      <c r="UNE11" s="102"/>
      <c r="UNF11" s="102"/>
      <c r="UNG11" s="102"/>
      <c r="UNH11" s="102"/>
      <c r="UNI11" s="102"/>
      <c r="UNJ11" s="102"/>
      <c r="UNK11" s="102"/>
      <c r="UNL11" s="102"/>
      <c r="UNM11" s="102"/>
      <c r="UNN11" s="102"/>
      <c r="UNO11" s="102"/>
      <c r="UNP11" s="102"/>
      <c r="UNQ11" s="102"/>
      <c r="UNR11" s="102"/>
      <c r="UNS11" s="102"/>
      <c r="UNT11" s="102"/>
      <c r="UNU11" s="102"/>
      <c r="UNV11" s="102"/>
      <c r="UNW11" s="102"/>
      <c r="UNX11" s="102"/>
      <c r="UNY11" s="102"/>
      <c r="UNZ11" s="102"/>
      <c r="UOA11" s="102"/>
      <c r="UOB11" s="102"/>
      <c r="UOC11" s="102"/>
      <c r="UOD11" s="102"/>
      <c r="UOE11" s="102"/>
      <c r="UOF11" s="102"/>
      <c r="UOG11" s="102"/>
      <c r="UOH11" s="102"/>
      <c r="UOI11" s="102"/>
      <c r="UOJ11" s="102"/>
      <c r="UOK11" s="102"/>
      <c r="UOL11" s="102"/>
      <c r="UOM11" s="102"/>
      <c r="UON11" s="102"/>
      <c r="UOO11" s="102"/>
      <c r="UOP11" s="102"/>
      <c r="UOQ11" s="102"/>
      <c r="UOR11" s="102"/>
      <c r="UOS11" s="102"/>
      <c r="UOT11" s="102"/>
      <c r="UOU11" s="102"/>
      <c r="UOV11" s="102"/>
      <c r="UOW11" s="102"/>
      <c r="UOX11" s="102"/>
      <c r="UOY11" s="102"/>
      <c r="UOZ11" s="102"/>
      <c r="UPA11" s="102"/>
      <c r="UPB11" s="102"/>
      <c r="UPC11" s="102"/>
      <c r="UPD11" s="102"/>
      <c r="UPE11" s="102"/>
      <c r="UPF11" s="102"/>
      <c r="UPG11" s="102"/>
      <c r="UPH11" s="102"/>
      <c r="UPI11" s="102"/>
      <c r="UPJ11" s="102"/>
      <c r="UPK11" s="102"/>
      <c r="UPL11" s="102"/>
      <c r="UPM11" s="102"/>
      <c r="UPN11" s="102"/>
      <c r="UPO11" s="102"/>
      <c r="UPP11" s="102"/>
      <c r="UPQ11" s="102"/>
      <c r="UPR11" s="102"/>
      <c r="UPS11" s="102"/>
      <c r="UPT11" s="102"/>
      <c r="UPU11" s="102"/>
      <c r="UPV11" s="102"/>
      <c r="UPW11" s="102"/>
      <c r="UPX11" s="102"/>
      <c r="UPY11" s="102"/>
      <c r="UPZ11" s="102"/>
      <c r="UQA11" s="102"/>
      <c r="UQB11" s="102"/>
      <c r="UQC11" s="102"/>
      <c r="UQD11" s="102"/>
      <c r="UQE11" s="102"/>
      <c r="UQF11" s="102"/>
      <c r="UQG11" s="102"/>
      <c r="UQH11" s="102"/>
      <c r="UQI11" s="102"/>
      <c r="UQJ11" s="102"/>
      <c r="UQK11" s="102"/>
      <c r="UQL11" s="102"/>
      <c r="UQM11" s="102"/>
      <c r="UQN11" s="102"/>
      <c r="UQO11" s="102"/>
      <c r="UQP11" s="102"/>
      <c r="UQQ11" s="102"/>
      <c r="UQR11" s="102"/>
      <c r="UQS11" s="102"/>
      <c r="UQT11" s="102"/>
      <c r="UQU11" s="102"/>
      <c r="UQV11" s="102"/>
      <c r="UQW11" s="102"/>
      <c r="UQX11" s="102"/>
      <c r="UQY11" s="102"/>
      <c r="UQZ11" s="102"/>
      <c r="URA11" s="102"/>
      <c r="URB11" s="102"/>
      <c r="URC11" s="102"/>
      <c r="URD11" s="102"/>
      <c r="URE11" s="102"/>
      <c r="URF11" s="102"/>
      <c r="URG11" s="102"/>
      <c r="URH11" s="102"/>
      <c r="URI11" s="102"/>
      <c r="URJ11" s="102"/>
      <c r="URK11" s="102"/>
      <c r="URL11" s="102"/>
      <c r="URM11" s="102"/>
      <c r="URN11" s="102"/>
      <c r="URO11" s="102"/>
      <c r="URP11" s="102"/>
      <c r="URQ11" s="102"/>
      <c r="URR11" s="102"/>
      <c r="URS11" s="102"/>
      <c r="URT11" s="102"/>
      <c r="URU11" s="102"/>
      <c r="URV11" s="102"/>
      <c r="URW11" s="102"/>
      <c r="URX11" s="102"/>
      <c r="URY11" s="102"/>
      <c r="URZ11" s="102"/>
      <c r="USA11" s="102"/>
      <c r="USB11" s="102"/>
      <c r="USC11" s="102"/>
      <c r="USD11" s="102"/>
      <c r="USE11" s="102"/>
      <c r="USF11" s="102"/>
      <c r="USG11" s="102"/>
      <c r="USH11" s="102"/>
      <c r="USI11" s="102"/>
      <c r="USJ11" s="102"/>
      <c r="USK11" s="102"/>
      <c r="USL11" s="102"/>
      <c r="USM11" s="102"/>
      <c r="USN11" s="102"/>
      <c r="USO11" s="102"/>
      <c r="USP11" s="102"/>
      <c r="USQ11" s="102"/>
      <c r="USR11" s="102"/>
      <c r="USS11" s="102"/>
      <c r="UST11" s="102"/>
      <c r="USU11" s="102"/>
      <c r="USV11" s="102"/>
      <c r="USW11" s="102"/>
      <c r="USX11" s="102"/>
      <c r="USY11" s="102"/>
      <c r="USZ11" s="102"/>
      <c r="UTA11" s="102"/>
      <c r="UTB11" s="102"/>
      <c r="UTC11" s="102"/>
      <c r="UTD11" s="102"/>
      <c r="UTE11" s="102"/>
      <c r="UTF11" s="102"/>
      <c r="UTG11" s="102"/>
      <c r="UTH11" s="102"/>
      <c r="UTI11" s="102"/>
      <c r="UTJ11" s="102"/>
      <c r="UTK11" s="102"/>
      <c r="UTL11" s="102"/>
      <c r="UTM11" s="102"/>
      <c r="UTN11" s="102"/>
      <c r="UTO11" s="102"/>
      <c r="UTP11" s="102"/>
      <c r="UTQ11" s="102"/>
      <c r="UTR11" s="102"/>
      <c r="UTS11" s="102"/>
      <c r="UTT11" s="102"/>
      <c r="UTU11" s="102"/>
      <c r="UTV11" s="102"/>
      <c r="UTW11" s="102"/>
      <c r="UTX11" s="102"/>
      <c r="UTY11" s="102"/>
      <c r="UTZ11" s="102"/>
      <c r="UUA11" s="102"/>
      <c r="UUB11" s="102"/>
      <c r="UUC11" s="102"/>
      <c r="UUD11" s="102"/>
      <c r="UUE11" s="102"/>
      <c r="UUF11" s="102"/>
      <c r="UUG11" s="102"/>
      <c r="UUH11" s="102"/>
      <c r="UUI11" s="102"/>
      <c r="UUJ11" s="102"/>
      <c r="UUK11" s="102"/>
      <c r="UUL11" s="102"/>
      <c r="UUM11" s="102"/>
      <c r="UUN11" s="102"/>
      <c r="UUO11" s="102"/>
      <c r="UUP11" s="102"/>
      <c r="UUQ11" s="102"/>
      <c r="UUR11" s="102"/>
      <c r="UUS11" s="102"/>
      <c r="UUT11" s="102"/>
      <c r="UUU11" s="102"/>
      <c r="UUV11" s="102"/>
      <c r="UUW11" s="102"/>
      <c r="UUX11" s="102"/>
      <c r="UUY11" s="102"/>
      <c r="UUZ11" s="102"/>
      <c r="UVA11" s="102"/>
      <c r="UVB11" s="102"/>
      <c r="UVC11" s="102"/>
      <c r="UVD11" s="102"/>
      <c r="UVE11" s="102"/>
      <c r="UVF11" s="102"/>
      <c r="UVG11" s="102"/>
      <c r="UVH11" s="102"/>
      <c r="UVI11" s="102"/>
      <c r="UVJ11" s="102"/>
      <c r="UVK11" s="102"/>
      <c r="UVL11" s="102"/>
      <c r="UVM11" s="102"/>
      <c r="UVN11" s="102"/>
      <c r="UVO11" s="102"/>
      <c r="UVP11" s="102"/>
      <c r="UVQ11" s="102"/>
      <c r="UVR11" s="102"/>
      <c r="UVS11" s="102"/>
      <c r="UVT11" s="102"/>
      <c r="UVU11" s="102"/>
      <c r="UVV11" s="102"/>
      <c r="UVW11" s="102"/>
      <c r="UVX11" s="102"/>
      <c r="UVY11" s="102"/>
      <c r="UVZ11" s="102"/>
      <c r="UWA11" s="102"/>
      <c r="UWB11" s="102"/>
      <c r="UWC11" s="102"/>
      <c r="UWD11" s="102"/>
      <c r="UWE11" s="102"/>
      <c r="UWF11" s="102"/>
      <c r="UWG11" s="102"/>
      <c r="UWH11" s="102"/>
      <c r="UWI11" s="102"/>
      <c r="UWJ11" s="102"/>
      <c r="UWK11" s="102"/>
      <c r="UWL11" s="102"/>
      <c r="UWM11" s="102"/>
      <c r="UWN11" s="102"/>
      <c r="UWO11" s="102"/>
      <c r="UWP11" s="102"/>
      <c r="UWQ11" s="102"/>
      <c r="UWR11" s="102"/>
      <c r="UWS11" s="102"/>
      <c r="UWT11" s="102"/>
      <c r="UWU11" s="102"/>
      <c r="UWV11" s="102"/>
      <c r="UWW11" s="102"/>
      <c r="UWX11" s="102"/>
      <c r="UWY11" s="102"/>
      <c r="UWZ11" s="102"/>
      <c r="UXA11" s="102"/>
      <c r="UXB11" s="102"/>
      <c r="UXC11" s="102"/>
      <c r="UXD11" s="102"/>
      <c r="UXE11" s="102"/>
      <c r="UXF11" s="102"/>
      <c r="UXG11" s="102"/>
      <c r="UXH11" s="102"/>
      <c r="UXI11" s="102"/>
      <c r="UXJ11" s="102"/>
      <c r="UXK11" s="102"/>
      <c r="UXL11" s="102"/>
      <c r="UXM11" s="102"/>
      <c r="UXN11" s="102"/>
      <c r="UXO11" s="102"/>
      <c r="UXP11" s="102"/>
      <c r="UXQ11" s="102"/>
      <c r="UXR11" s="102"/>
      <c r="UXS11" s="102"/>
      <c r="UXT11" s="102"/>
      <c r="UXU11" s="102"/>
      <c r="UXV11" s="102"/>
      <c r="UXW11" s="102"/>
      <c r="UXX11" s="102"/>
      <c r="UXY11" s="102"/>
      <c r="UXZ11" s="102"/>
      <c r="UYA11" s="102"/>
      <c r="UYB11" s="102"/>
      <c r="UYC11" s="102"/>
      <c r="UYD11" s="102"/>
      <c r="UYE11" s="102"/>
      <c r="UYF11" s="102"/>
      <c r="UYG11" s="102"/>
      <c r="UYH11" s="102"/>
      <c r="UYI11" s="102"/>
      <c r="UYJ11" s="102"/>
      <c r="UYK11" s="102"/>
      <c r="UYL11" s="102"/>
      <c r="UYM11" s="102"/>
      <c r="UYN11" s="102"/>
      <c r="UYO11" s="102"/>
      <c r="UYP11" s="102"/>
      <c r="UYQ11" s="102"/>
      <c r="UYR11" s="102"/>
      <c r="UYS11" s="102"/>
      <c r="UYT11" s="102"/>
      <c r="UYU11" s="102"/>
      <c r="UYV11" s="102"/>
      <c r="UYW11" s="102"/>
      <c r="UYX11" s="102"/>
      <c r="UYY11" s="102"/>
      <c r="UYZ11" s="102"/>
      <c r="UZA11" s="102"/>
      <c r="UZB11" s="102"/>
      <c r="UZC11" s="102"/>
      <c r="UZD11" s="102"/>
      <c r="UZE11" s="102"/>
      <c r="UZF11" s="102"/>
      <c r="UZG11" s="102"/>
      <c r="UZH11" s="102"/>
      <c r="UZI11" s="102"/>
      <c r="UZJ11" s="102"/>
      <c r="UZK11" s="102"/>
      <c r="UZL11" s="102"/>
      <c r="UZM11" s="102"/>
      <c r="UZN11" s="102"/>
      <c r="UZO11" s="102"/>
      <c r="UZP11" s="102"/>
      <c r="UZQ11" s="102"/>
      <c r="UZR11" s="102"/>
      <c r="UZS11" s="102"/>
      <c r="UZT11" s="102"/>
      <c r="UZU11" s="102"/>
      <c r="UZV11" s="102"/>
      <c r="UZW11" s="102"/>
      <c r="UZX11" s="102"/>
      <c r="UZY11" s="102"/>
      <c r="UZZ11" s="102"/>
      <c r="VAA11" s="102"/>
      <c r="VAB11" s="102"/>
      <c r="VAC11" s="102"/>
      <c r="VAD11" s="102"/>
      <c r="VAE11" s="102"/>
      <c r="VAF11" s="102"/>
      <c r="VAG11" s="102"/>
      <c r="VAH11" s="102"/>
      <c r="VAI11" s="102"/>
      <c r="VAJ11" s="102"/>
      <c r="VAK11" s="102"/>
      <c r="VAL11" s="102"/>
      <c r="VAM11" s="102"/>
      <c r="VAN11" s="102"/>
      <c r="VAO11" s="102"/>
      <c r="VAP11" s="102"/>
      <c r="VAQ11" s="102"/>
      <c r="VAR11" s="102"/>
      <c r="VAS11" s="102"/>
      <c r="VAT11" s="102"/>
      <c r="VAU11" s="102"/>
      <c r="VAV11" s="102"/>
      <c r="VAW11" s="102"/>
      <c r="VAX11" s="102"/>
      <c r="VAY11" s="102"/>
      <c r="VAZ11" s="102"/>
      <c r="VBA11" s="102"/>
      <c r="VBB11" s="102"/>
      <c r="VBC11" s="102"/>
      <c r="VBD11" s="102"/>
      <c r="VBE11" s="102"/>
      <c r="VBF11" s="102"/>
      <c r="VBG11" s="102"/>
      <c r="VBH11" s="102"/>
      <c r="VBI11" s="102"/>
      <c r="VBJ11" s="102"/>
      <c r="VBK11" s="102"/>
      <c r="VBL11" s="102"/>
      <c r="VBM11" s="102"/>
      <c r="VBN11" s="102"/>
      <c r="VBO11" s="102"/>
      <c r="VBP11" s="102"/>
      <c r="VBQ11" s="102"/>
      <c r="VBR11" s="102"/>
      <c r="VBS11" s="102"/>
      <c r="VBT11" s="102"/>
      <c r="VBU11" s="102"/>
      <c r="VBV11" s="102"/>
      <c r="VBW11" s="102"/>
      <c r="VBX11" s="102"/>
      <c r="VBY11" s="102"/>
      <c r="VBZ11" s="102"/>
      <c r="VCA11" s="102"/>
      <c r="VCB11" s="102"/>
      <c r="VCC11" s="102"/>
      <c r="VCD11" s="102"/>
      <c r="VCE11" s="102"/>
      <c r="VCF11" s="102"/>
      <c r="VCG11" s="102"/>
      <c r="VCH11" s="102"/>
      <c r="VCI11" s="102"/>
      <c r="VCJ11" s="102"/>
      <c r="VCK11" s="102"/>
      <c r="VCL11" s="102"/>
      <c r="VCM11" s="102"/>
      <c r="VCN11" s="102"/>
      <c r="VCO11" s="102"/>
      <c r="VCP11" s="102"/>
      <c r="VCQ11" s="102"/>
      <c r="VCR11" s="102"/>
      <c r="VCS11" s="102"/>
      <c r="VCT11" s="102"/>
      <c r="VCU11" s="102"/>
      <c r="VCV11" s="102"/>
      <c r="VCW11" s="102"/>
      <c r="VCX11" s="102"/>
      <c r="VCY11" s="102"/>
      <c r="VCZ11" s="102"/>
      <c r="VDA11" s="102"/>
      <c r="VDB11" s="102"/>
      <c r="VDC11" s="102"/>
      <c r="VDD11" s="102"/>
      <c r="VDE11" s="102"/>
      <c r="VDF11" s="102"/>
      <c r="VDG11" s="102"/>
      <c r="VDH11" s="102"/>
      <c r="VDI11" s="102"/>
      <c r="VDJ11" s="102"/>
      <c r="VDK11" s="102"/>
      <c r="VDL11" s="102"/>
      <c r="VDM11" s="102"/>
      <c r="VDN11" s="102"/>
      <c r="VDO11" s="102"/>
      <c r="VDP11" s="102"/>
      <c r="VDQ11" s="102"/>
      <c r="VDR11" s="102"/>
      <c r="VDS11" s="102"/>
      <c r="VDT11" s="102"/>
      <c r="VDU11" s="102"/>
      <c r="VDV11" s="102"/>
      <c r="VDW11" s="102"/>
      <c r="VDX11" s="102"/>
      <c r="VDY11" s="102"/>
      <c r="VDZ11" s="102"/>
      <c r="VEA11" s="102"/>
      <c r="VEB11" s="102"/>
      <c r="VEC11" s="102"/>
      <c r="VED11" s="102"/>
      <c r="VEE11" s="102"/>
      <c r="VEF11" s="102"/>
      <c r="VEG11" s="102"/>
      <c r="VEH11" s="102"/>
      <c r="VEI11" s="102"/>
      <c r="VEJ11" s="102"/>
      <c r="VEK11" s="102"/>
      <c r="VEL11" s="102"/>
      <c r="VEM11" s="102"/>
      <c r="VEN11" s="102"/>
      <c r="VEO11" s="102"/>
      <c r="VEP11" s="102"/>
      <c r="VEQ11" s="102"/>
      <c r="VER11" s="102"/>
      <c r="VES11" s="102"/>
      <c r="VET11" s="102"/>
      <c r="VEU11" s="102"/>
      <c r="VEV11" s="102"/>
      <c r="VEW11" s="102"/>
      <c r="VEX11" s="102"/>
      <c r="VEY11" s="102"/>
      <c r="VEZ11" s="102"/>
      <c r="VFA11" s="102"/>
      <c r="VFB11" s="102"/>
      <c r="VFC11" s="102"/>
      <c r="VFD11" s="102"/>
      <c r="VFE11" s="102"/>
      <c r="VFF11" s="102"/>
      <c r="VFG11" s="102"/>
      <c r="VFH11" s="102"/>
      <c r="VFI11" s="102"/>
      <c r="VFJ11" s="102"/>
      <c r="VFK11" s="102"/>
      <c r="VFL11" s="102"/>
      <c r="VFM11" s="102"/>
      <c r="VFN11" s="102"/>
      <c r="VFO11" s="102"/>
      <c r="VFP11" s="102"/>
      <c r="VFQ11" s="102"/>
      <c r="VFR11" s="102"/>
      <c r="VFS11" s="102"/>
      <c r="VFT11" s="102"/>
      <c r="VFU11" s="102"/>
      <c r="VFV11" s="102"/>
      <c r="VFW11" s="102"/>
      <c r="VFX11" s="102"/>
      <c r="VFY11" s="102"/>
      <c r="VFZ11" s="102"/>
      <c r="VGA11" s="102"/>
      <c r="VGB11" s="102"/>
      <c r="VGC11" s="102"/>
      <c r="VGD11" s="102"/>
      <c r="VGE11" s="102"/>
      <c r="VGF11" s="102"/>
      <c r="VGG11" s="102"/>
      <c r="VGH11" s="102"/>
      <c r="VGI11" s="102"/>
      <c r="VGJ11" s="102"/>
      <c r="VGK11" s="102"/>
      <c r="VGL11" s="102"/>
      <c r="VGM11" s="102"/>
      <c r="VGN11" s="102"/>
      <c r="VGO11" s="102"/>
      <c r="VGP11" s="102"/>
      <c r="VGQ11" s="102"/>
      <c r="VGR11" s="102"/>
      <c r="VGS11" s="102"/>
      <c r="VGT11" s="102"/>
      <c r="VGU11" s="102"/>
      <c r="VGV11" s="102"/>
      <c r="VGW11" s="102"/>
      <c r="VGX11" s="102"/>
      <c r="VGY11" s="102"/>
      <c r="VGZ11" s="102"/>
      <c r="VHA11" s="102"/>
      <c r="VHB11" s="102"/>
      <c r="VHC11" s="102"/>
      <c r="VHD11" s="102"/>
      <c r="VHE11" s="102"/>
      <c r="VHF11" s="102"/>
      <c r="VHG11" s="102"/>
      <c r="VHH11" s="102"/>
      <c r="VHI11" s="102"/>
      <c r="VHJ11" s="102"/>
      <c r="VHK11" s="102"/>
      <c r="VHL11" s="102"/>
      <c r="VHM11" s="102"/>
      <c r="VHN11" s="102"/>
      <c r="VHO11" s="102"/>
      <c r="VHP11" s="102"/>
      <c r="VHQ11" s="102"/>
      <c r="VHR11" s="102"/>
      <c r="VHS11" s="102"/>
      <c r="VHT11" s="102"/>
      <c r="VHU11" s="102"/>
      <c r="VHV11" s="102"/>
      <c r="VHW11" s="102"/>
      <c r="VHX11" s="102"/>
      <c r="VHY11" s="102"/>
      <c r="VHZ11" s="102"/>
      <c r="VIA11" s="102"/>
      <c r="VIB11" s="102"/>
      <c r="VIC11" s="102"/>
      <c r="VID11" s="102"/>
      <c r="VIE11" s="102"/>
      <c r="VIF11" s="102"/>
      <c r="VIG11" s="102"/>
      <c r="VIH11" s="102"/>
      <c r="VII11" s="102"/>
      <c r="VIJ11" s="102"/>
      <c r="VIK11" s="102"/>
      <c r="VIL11" s="102"/>
      <c r="VIM11" s="102"/>
      <c r="VIN11" s="102"/>
      <c r="VIO11" s="102"/>
      <c r="VIP11" s="102"/>
      <c r="VIQ11" s="102"/>
      <c r="VIR11" s="102"/>
      <c r="VIS11" s="102"/>
      <c r="VIT11" s="102"/>
      <c r="VIU11" s="102"/>
      <c r="VIV11" s="102"/>
      <c r="VIW11" s="102"/>
      <c r="VIX11" s="102"/>
      <c r="VIY11" s="102"/>
      <c r="VIZ11" s="102"/>
      <c r="VJA11" s="102"/>
      <c r="VJB11" s="102"/>
      <c r="VJC11" s="102"/>
      <c r="VJD11" s="102"/>
      <c r="VJE11" s="102"/>
      <c r="VJF11" s="102"/>
      <c r="VJG11" s="102"/>
      <c r="VJH11" s="102"/>
      <c r="VJI11" s="102"/>
      <c r="VJJ11" s="102"/>
      <c r="VJK11" s="102"/>
      <c r="VJL11" s="102"/>
      <c r="VJM11" s="102"/>
      <c r="VJN11" s="102"/>
      <c r="VJO11" s="102"/>
      <c r="VJP11" s="102"/>
      <c r="VJQ11" s="102"/>
      <c r="VJR11" s="102"/>
      <c r="VJS11" s="102"/>
      <c r="VJT11" s="102"/>
      <c r="VJU11" s="102"/>
      <c r="VJV11" s="102"/>
      <c r="VJW11" s="102"/>
      <c r="VJX11" s="102"/>
      <c r="VJY11" s="102"/>
      <c r="VJZ11" s="102"/>
      <c r="VKA11" s="102"/>
      <c r="VKB11" s="102"/>
      <c r="VKC11" s="102"/>
      <c r="VKD11" s="102"/>
      <c r="VKE11" s="102"/>
      <c r="VKF11" s="102"/>
      <c r="VKG11" s="102"/>
      <c r="VKH11" s="102"/>
      <c r="VKI11" s="102"/>
      <c r="VKJ11" s="102"/>
      <c r="VKK11" s="102"/>
      <c r="VKL11" s="102"/>
      <c r="VKM11" s="102"/>
      <c r="VKN11" s="102"/>
      <c r="VKO11" s="102"/>
      <c r="VKP11" s="102"/>
      <c r="VKQ11" s="102"/>
      <c r="VKR11" s="102"/>
      <c r="VKS11" s="102"/>
      <c r="VKT11" s="102"/>
      <c r="VKU11" s="102"/>
      <c r="VKV11" s="102"/>
      <c r="VKW11" s="102"/>
      <c r="VKX11" s="102"/>
      <c r="VKY11" s="102"/>
      <c r="VKZ11" s="102"/>
      <c r="VLA11" s="102"/>
      <c r="VLB11" s="102"/>
      <c r="VLC11" s="102"/>
      <c r="VLD11" s="102"/>
      <c r="VLE11" s="102"/>
      <c r="VLF11" s="102"/>
      <c r="VLG11" s="102"/>
      <c r="VLH11" s="102"/>
      <c r="VLI11" s="102"/>
      <c r="VLJ11" s="102"/>
      <c r="VLK11" s="102"/>
      <c r="VLL11" s="102"/>
      <c r="VLM11" s="102"/>
      <c r="VLN11" s="102"/>
      <c r="VLO11" s="102"/>
      <c r="VLP11" s="102"/>
      <c r="VLQ11" s="102"/>
      <c r="VLR11" s="102"/>
      <c r="VLS11" s="102"/>
      <c r="VLT11" s="102"/>
      <c r="VLU11" s="102"/>
      <c r="VLV11" s="102"/>
      <c r="VLW11" s="102"/>
      <c r="VLX11" s="102"/>
      <c r="VLY11" s="102"/>
      <c r="VLZ11" s="102"/>
      <c r="VMA11" s="102"/>
      <c r="VMB11" s="102"/>
      <c r="VMC11" s="102"/>
      <c r="VMD11" s="102"/>
      <c r="VME11" s="102"/>
      <c r="VMF11" s="102"/>
      <c r="VMG11" s="102"/>
      <c r="VMH11" s="102"/>
      <c r="VMI11" s="102"/>
      <c r="VMJ11" s="102"/>
      <c r="VMK11" s="102"/>
      <c r="VML11" s="102"/>
      <c r="VMM11" s="102"/>
      <c r="VMN11" s="102"/>
      <c r="VMO11" s="102"/>
      <c r="VMP11" s="102"/>
      <c r="VMQ11" s="102"/>
      <c r="VMR11" s="102"/>
      <c r="VMS11" s="102"/>
      <c r="VMT11" s="102"/>
      <c r="VMU11" s="102"/>
      <c r="VMV11" s="102"/>
      <c r="VMW11" s="102"/>
      <c r="VMX11" s="102"/>
      <c r="VMY11" s="102"/>
      <c r="VMZ11" s="102"/>
      <c r="VNA11" s="102"/>
      <c r="VNB11" s="102"/>
      <c r="VNC11" s="102"/>
      <c r="VND11" s="102"/>
      <c r="VNE11" s="102"/>
      <c r="VNF11" s="102"/>
      <c r="VNG11" s="102"/>
      <c r="VNH11" s="102"/>
      <c r="VNI11" s="102"/>
      <c r="VNJ11" s="102"/>
      <c r="VNK11" s="102"/>
      <c r="VNL11" s="102"/>
      <c r="VNM11" s="102"/>
      <c r="VNN11" s="102"/>
      <c r="VNO11" s="102"/>
      <c r="VNP11" s="102"/>
      <c r="VNQ11" s="102"/>
      <c r="VNR11" s="102"/>
      <c r="VNS11" s="102"/>
      <c r="VNT11" s="102"/>
      <c r="VNU11" s="102"/>
      <c r="VNV11" s="102"/>
      <c r="VNW11" s="102"/>
      <c r="VNX11" s="102"/>
      <c r="VNY11" s="102"/>
      <c r="VNZ11" s="102"/>
      <c r="VOA11" s="102"/>
      <c r="VOB11" s="102"/>
      <c r="VOC11" s="102"/>
      <c r="VOD11" s="102"/>
      <c r="VOE11" s="102"/>
      <c r="VOF11" s="102"/>
      <c r="VOG11" s="102"/>
      <c r="VOH11" s="102"/>
      <c r="VOI11" s="102"/>
      <c r="VOJ11" s="102"/>
      <c r="VOK11" s="102"/>
      <c r="VOL11" s="102"/>
      <c r="VOM11" s="102"/>
      <c r="VON11" s="102"/>
      <c r="VOO11" s="102"/>
      <c r="VOP11" s="102"/>
      <c r="VOQ11" s="102"/>
      <c r="VOR11" s="102"/>
      <c r="VOS11" s="102"/>
      <c r="VOT11" s="102"/>
      <c r="VOU11" s="102"/>
      <c r="VOV11" s="102"/>
      <c r="VOW11" s="102"/>
      <c r="VOX11" s="102"/>
      <c r="VOY11" s="102"/>
      <c r="VOZ11" s="102"/>
      <c r="VPA11" s="102"/>
      <c r="VPB11" s="102"/>
      <c r="VPC11" s="102"/>
      <c r="VPD11" s="102"/>
      <c r="VPE11" s="102"/>
      <c r="VPF11" s="102"/>
      <c r="VPG11" s="102"/>
      <c r="VPH11" s="102"/>
      <c r="VPI11" s="102"/>
      <c r="VPJ11" s="102"/>
      <c r="VPK11" s="102"/>
      <c r="VPL11" s="102"/>
      <c r="VPM11" s="102"/>
      <c r="VPN11" s="102"/>
      <c r="VPO11" s="102"/>
      <c r="VPP11" s="102"/>
      <c r="VPQ11" s="102"/>
      <c r="VPR11" s="102"/>
      <c r="VPS11" s="102"/>
      <c r="VPT11" s="102"/>
      <c r="VPU11" s="102"/>
      <c r="VPV11" s="102"/>
      <c r="VPW11" s="102"/>
      <c r="VPX11" s="102"/>
      <c r="VPY11" s="102"/>
      <c r="VPZ11" s="102"/>
      <c r="VQA11" s="102"/>
      <c r="VQB11" s="102"/>
      <c r="VQC11" s="102"/>
      <c r="VQD11" s="102"/>
      <c r="VQE11" s="102"/>
      <c r="VQF11" s="102"/>
      <c r="VQG11" s="102"/>
      <c r="VQH11" s="102"/>
      <c r="VQI11" s="102"/>
      <c r="VQJ11" s="102"/>
      <c r="VQK11" s="102"/>
      <c r="VQL11" s="102"/>
      <c r="VQM11" s="102"/>
      <c r="VQN11" s="102"/>
      <c r="VQO11" s="102"/>
      <c r="VQP11" s="102"/>
      <c r="VQQ11" s="102"/>
      <c r="VQR11" s="102"/>
      <c r="VQS11" s="102"/>
      <c r="VQT11" s="102"/>
      <c r="VQU11" s="102"/>
      <c r="VQV11" s="102"/>
      <c r="VQW11" s="102"/>
      <c r="VQX11" s="102"/>
      <c r="VQY11" s="102"/>
      <c r="VQZ11" s="102"/>
      <c r="VRA11" s="102"/>
      <c r="VRB11" s="102"/>
      <c r="VRC11" s="102"/>
      <c r="VRD11" s="102"/>
      <c r="VRE11" s="102"/>
      <c r="VRF11" s="102"/>
      <c r="VRG11" s="102"/>
      <c r="VRH11" s="102"/>
      <c r="VRI11" s="102"/>
      <c r="VRJ11" s="102"/>
      <c r="VRK11" s="102"/>
      <c r="VRL11" s="102"/>
      <c r="VRM11" s="102"/>
      <c r="VRN11" s="102"/>
      <c r="VRO11" s="102"/>
      <c r="VRP11" s="102"/>
      <c r="VRQ11" s="102"/>
      <c r="VRR11" s="102"/>
      <c r="VRS11" s="102"/>
      <c r="VRT11" s="102"/>
      <c r="VRU11" s="102"/>
      <c r="VRV11" s="102"/>
      <c r="VRW11" s="102"/>
      <c r="VRX11" s="102"/>
      <c r="VRY11" s="102"/>
      <c r="VRZ11" s="102"/>
      <c r="VSA11" s="102"/>
      <c r="VSB11" s="102"/>
      <c r="VSC11" s="102"/>
      <c r="VSD11" s="102"/>
      <c r="VSE11" s="102"/>
      <c r="VSF11" s="102"/>
      <c r="VSG11" s="102"/>
      <c r="VSH11" s="102"/>
      <c r="VSI11" s="102"/>
      <c r="VSJ11" s="102"/>
      <c r="VSK11" s="102"/>
      <c r="VSL11" s="102"/>
      <c r="VSM11" s="102"/>
      <c r="VSN11" s="102"/>
      <c r="VSO11" s="102"/>
      <c r="VSP11" s="102"/>
      <c r="VSQ11" s="102"/>
      <c r="VSR11" s="102"/>
      <c r="VSS11" s="102"/>
      <c r="VST11" s="102"/>
      <c r="VSU11" s="102"/>
      <c r="VSV11" s="102"/>
      <c r="VSW11" s="102"/>
      <c r="VSX11" s="102"/>
      <c r="VSY11" s="102"/>
      <c r="VSZ11" s="102"/>
      <c r="VTA11" s="102"/>
      <c r="VTB11" s="102"/>
      <c r="VTC11" s="102"/>
      <c r="VTD11" s="102"/>
      <c r="VTE11" s="102"/>
      <c r="VTF11" s="102"/>
      <c r="VTG11" s="102"/>
      <c r="VTH11" s="102"/>
      <c r="VTI11" s="102"/>
      <c r="VTJ11" s="102"/>
      <c r="VTK11" s="102"/>
      <c r="VTL11" s="102"/>
      <c r="VTM11" s="102"/>
      <c r="VTN11" s="102"/>
      <c r="VTO11" s="102"/>
      <c r="VTP11" s="102"/>
      <c r="VTQ11" s="102"/>
      <c r="VTR11" s="102"/>
      <c r="VTS11" s="102"/>
      <c r="VTT11" s="102"/>
      <c r="VTU11" s="102"/>
      <c r="VTV11" s="102"/>
      <c r="VTW11" s="102"/>
      <c r="VTX11" s="102"/>
      <c r="VTY11" s="102"/>
      <c r="VTZ11" s="102"/>
      <c r="VUA11" s="102"/>
      <c r="VUB11" s="102"/>
      <c r="VUC11" s="102"/>
      <c r="VUD11" s="102"/>
      <c r="VUE11" s="102"/>
      <c r="VUF11" s="102"/>
      <c r="VUG11" s="102"/>
      <c r="VUH11" s="102"/>
      <c r="VUI11" s="102"/>
      <c r="VUJ11" s="102"/>
      <c r="VUK11" s="102"/>
      <c r="VUL11" s="102"/>
      <c r="VUM11" s="102"/>
      <c r="VUN11" s="102"/>
      <c r="VUO11" s="102"/>
      <c r="VUP11" s="102"/>
      <c r="VUQ11" s="102"/>
      <c r="VUR11" s="102"/>
      <c r="VUS11" s="102"/>
      <c r="VUT11" s="102"/>
      <c r="VUU11" s="102"/>
      <c r="VUV11" s="102"/>
      <c r="VUW11" s="102"/>
      <c r="VUX11" s="102"/>
      <c r="VUY11" s="102"/>
      <c r="VUZ11" s="102"/>
      <c r="VVA11" s="102"/>
      <c r="VVB11" s="102"/>
      <c r="VVC11" s="102"/>
      <c r="VVD11" s="102"/>
      <c r="VVE11" s="102"/>
      <c r="VVF11" s="102"/>
      <c r="VVG11" s="102"/>
      <c r="VVH11" s="102"/>
      <c r="VVI11" s="102"/>
      <c r="VVJ11" s="102"/>
      <c r="VVK11" s="102"/>
      <c r="VVL11" s="102"/>
      <c r="VVM11" s="102"/>
      <c r="VVN11" s="102"/>
      <c r="VVO11" s="102"/>
      <c r="VVP11" s="102"/>
      <c r="VVQ11" s="102"/>
      <c r="VVR11" s="102"/>
      <c r="VVS11" s="102"/>
      <c r="VVT11" s="102"/>
      <c r="VVU11" s="102"/>
      <c r="VVV11" s="102"/>
      <c r="VVW11" s="102"/>
      <c r="VVX11" s="102"/>
      <c r="VVY11" s="102"/>
      <c r="VVZ11" s="102"/>
      <c r="VWA11" s="102"/>
      <c r="VWB11" s="102"/>
      <c r="VWC11" s="102"/>
      <c r="VWD11" s="102"/>
      <c r="VWE11" s="102"/>
      <c r="VWF11" s="102"/>
      <c r="VWG11" s="102"/>
      <c r="VWH11" s="102"/>
      <c r="VWI11" s="102"/>
      <c r="VWJ11" s="102"/>
      <c r="VWK11" s="102"/>
      <c r="VWL11" s="102"/>
      <c r="VWM11" s="102"/>
      <c r="VWN11" s="102"/>
      <c r="VWO11" s="102"/>
      <c r="VWP11" s="102"/>
      <c r="VWQ11" s="102"/>
      <c r="VWR11" s="102"/>
      <c r="VWS11" s="102"/>
      <c r="VWT11" s="102"/>
      <c r="VWU11" s="102"/>
      <c r="VWV11" s="102"/>
      <c r="VWW11" s="102"/>
      <c r="VWX11" s="102"/>
      <c r="VWY11" s="102"/>
      <c r="VWZ11" s="102"/>
      <c r="VXA11" s="102"/>
      <c r="VXB11" s="102"/>
      <c r="VXC11" s="102"/>
      <c r="VXD11" s="102"/>
      <c r="VXE11" s="102"/>
      <c r="VXF11" s="102"/>
      <c r="VXG11" s="102"/>
      <c r="VXH11" s="102"/>
      <c r="VXI11" s="102"/>
      <c r="VXJ11" s="102"/>
      <c r="VXK11" s="102"/>
      <c r="VXL11" s="102"/>
      <c r="VXM11" s="102"/>
      <c r="VXN11" s="102"/>
      <c r="VXO11" s="102"/>
      <c r="VXP11" s="102"/>
      <c r="VXQ11" s="102"/>
      <c r="VXR11" s="102"/>
      <c r="VXS11" s="102"/>
      <c r="VXT11" s="102"/>
      <c r="VXU11" s="102"/>
      <c r="VXV11" s="102"/>
      <c r="VXW11" s="102"/>
      <c r="VXX11" s="102"/>
      <c r="VXY11" s="102"/>
      <c r="VXZ11" s="102"/>
      <c r="VYA11" s="102"/>
      <c r="VYB11" s="102"/>
      <c r="VYC11" s="102"/>
      <c r="VYD11" s="102"/>
      <c r="VYE11" s="102"/>
      <c r="VYF11" s="102"/>
      <c r="VYG11" s="102"/>
      <c r="VYH11" s="102"/>
      <c r="VYI11" s="102"/>
      <c r="VYJ11" s="102"/>
      <c r="VYK11" s="102"/>
      <c r="VYL11" s="102"/>
      <c r="VYM11" s="102"/>
      <c r="VYN11" s="102"/>
      <c r="VYO11" s="102"/>
      <c r="VYP11" s="102"/>
      <c r="VYQ11" s="102"/>
      <c r="VYR11" s="102"/>
      <c r="VYS11" s="102"/>
      <c r="VYT11" s="102"/>
      <c r="VYU11" s="102"/>
      <c r="VYV11" s="102"/>
      <c r="VYW11" s="102"/>
      <c r="VYX11" s="102"/>
      <c r="VYY11" s="102"/>
      <c r="VYZ11" s="102"/>
      <c r="VZA11" s="102"/>
      <c r="VZB11" s="102"/>
      <c r="VZC11" s="102"/>
      <c r="VZD11" s="102"/>
      <c r="VZE11" s="102"/>
      <c r="VZF11" s="102"/>
      <c r="VZG11" s="102"/>
      <c r="VZH11" s="102"/>
      <c r="VZI11" s="102"/>
      <c r="VZJ11" s="102"/>
      <c r="VZK11" s="102"/>
      <c r="VZL11" s="102"/>
      <c r="VZM11" s="102"/>
      <c r="VZN11" s="102"/>
      <c r="VZO11" s="102"/>
      <c r="VZP11" s="102"/>
      <c r="VZQ11" s="102"/>
      <c r="VZR11" s="102"/>
      <c r="VZS11" s="102"/>
      <c r="VZT11" s="102"/>
      <c r="VZU11" s="102"/>
      <c r="VZV11" s="102"/>
      <c r="VZW11" s="102"/>
      <c r="VZX11" s="102"/>
      <c r="VZY11" s="102"/>
      <c r="VZZ11" s="102"/>
      <c r="WAA11" s="102"/>
      <c r="WAB11" s="102"/>
      <c r="WAC11" s="102"/>
      <c r="WAD11" s="102"/>
      <c r="WAE11" s="102"/>
      <c r="WAF11" s="102"/>
      <c r="WAG11" s="102"/>
      <c r="WAH11" s="102"/>
      <c r="WAI11" s="102"/>
      <c r="WAJ11" s="102"/>
      <c r="WAK11" s="102"/>
      <c r="WAL11" s="102"/>
      <c r="WAM11" s="102"/>
      <c r="WAN11" s="102"/>
      <c r="WAO11" s="102"/>
      <c r="WAP11" s="102"/>
      <c r="WAQ11" s="102"/>
      <c r="WAR11" s="102"/>
      <c r="WAS11" s="102"/>
      <c r="WAT11" s="102"/>
      <c r="WAU11" s="102"/>
      <c r="WAV11" s="102"/>
      <c r="WAW11" s="102"/>
      <c r="WAX11" s="102"/>
      <c r="WAY11" s="102"/>
      <c r="WAZ11" s="102"/>
      <c r="WBA11" s="102"/>
      <c r="WBB11" s="102"/>
      <c r="WBC11" s="102"/>
      <c r="WBD11" s="102"/>
      <c r="WBE11" s="102"/>
      <c r="WBF11" s="102"/>
      <c r="WBG11" s="102"/>
      <c r="WBH11" s="102"/>
      <c r="WBI11" s="102"/>
      <c r="WBJ11" s="102"/>
      <c r="WBK11" s="102"/>
      <c r="WBL11" s="102"/>
      <c r="WBM11" s="102"/>
      <c r="WBN11" s="102"/>
      <c r="WBO11" s="102"/>
      <c r="WBP11" s="102"/>
      <c r="WBQ11" s="102"/>
      <c r="WBR11" s="102"/>
      <c r="WBS11" s="102"/>
      <c r="WBT11" s="102"/>
      <c r="WBU11" s="102"/>
      <c r="WBV11" s="102"/>
      <c r="WBW11" s="102"/>
      <c r="WBX11" s="102"/>
      <c r="WBY11" s="102"/>
      <c r="WBZ11" s="102"/>
      <c r="WCA11" s="102"/>
      <c r="WCB11" s="102"/>
      <c r="WCC11" s="102"/>
      <c r="WCD11" s="102"/>
      <c r="WCE11" s="102"/>
      <c r="WCF11" s="102"/>
      <c r="WCG11" s="102"/>
      <c r="WCH11" s="102"/>
      <c r="WCI11" s="102"/>
      <c r="WCJ11" s="102"/>
      <c r="WCK11" s="102"/>
      <c r="WCL11" s="102"/>
      <c r="WCM11" s="102"/>
      <c r="WCN11" s="102"/>
      <c r="WCO11" s="102"/>
      <c r="WCP11" s="102"/>
      <c r="WCQ11" s="102"/>
      <c r="WCR11" s="102"/>
      <c r="WCS11" s="102"/>
      <c r="WCT11" s="102"/>
      <c r="WCU11" s="102"/>
      <c r="WCV11" s="102"/>
      <c r="WCW11" s="102"/>
      <c r="WCX11" s="102"/>
      <c r="WCY11" s="102"/>
      <c r="WCZ11" s="102"/>
      <c r="WDA11" s="102"/>
      <c r="WDB11" s="102"/>
      <c r="WDC11" s="102"/>
      <c r="WDD11" s="102"/>
      <c r="WDE11" s="102"/>
      <c r="WDF11" s="102"/>
      <c r="WDG11" s="102"/>
      <c r="WDH11" s="102"/>
      <c r="WDI11" s="102"/>
      <c r="WDJ11" s="102"/>
      <c r="WDK11" s="102"/>
      <c r="WDL11" s="102"/>
      <c r="WDM11" s="102"/>
      <c r="WDN11" s="102"/>
      <c r="WDO11" s="102"/>
      <c r="WDP11" s="102"/>
      <c r="WDQ11" s="102"/>
      <c r="WDR11" s="102"/>
      <c r="WDS11" s="102"/>
      <c r="WDT11" s="102"/>
      <c r="WDU11" s="102"/>
      <c r="WDV11" s="102"/>
      <c r="WDW11" s="102"/>
      <c r="WDX11" s="102"/>
      <c r="WDY11" s="102"/>
      <c r="WDZ11" s="102"/>
      <c r="WEA11" s="102"/>
      <c r="WEB11" s="102"/>
      <c r="WEC11" s="102"/>
      <c r="WED11" s="102"/>
      <c r="WEE11" s="102"/>
      <c r="WEF11" s="102"/>
      <c r="WEG11" s="102"/>
      <c r="WEH11" s="102"/>
      <c r="WEI11" s="102"/>
      <c r="WEJ11" s="102"/>
      <c r="WEK11" s="102"/>
      <c r="WEL11" s="102"/>
      <c r="WEM11" s="102"/>
      <c r="WEN11" s="102"/>
      <c r="WEO11" s="102"/>
      <c r="WEP11" s="102"/>
      <c r="WEQ11" s="102"/>
      <c r="WER11" s="102"/>
      <c r="WES11" s="102"/>
      <c r="WET11" s="102"/>
      <c r="WEU11" s="102"/>
      <c r="WEV11" s="102"/>
      <c r="WEW11" s="102"/>
      <c r="WEX11" s="102"/>
      <c r="WEY11" s="102"/>
      <c r="WEZ11" s="102"/>
      <c r="WFA11" s="102"/>
      <c r="WFB11" s="102"/>
      <c r="WFC11" s="102"/>
      <c r="WFD11" s="102"/>
      <c r="WFE11" s="102"/>
      <c r="WFF11" s="102"/>
      <c r="WFG11" s="102"/>
      <c r="WFH11" s="102"/>
      <c r="WFI11" s="102"/>
      <c r="WFJ11" s="102"/>
      <c r="WFK11" s="102"/>
      <c r="WFL11" s="102"/>
      <c r="WFM11" s="102"/>
      <c r="WFN11" s="102"/>
      <c r="WFO11" s="102"/>
      <c r="WFP11" s="102"/>
      <c r="WFQ11" s="102"/>
      <c r="WFR11" s="102"/>
      <c r="WFS11" s="102"/>
      <c r="WFT11" s="102"/>
      <c r="WFU11" s="102"/>
      <c r="WFV11" s="102"/>
      <c r="WFW11" s="102"/>
      <c r="WFX11" s="102"/>
      <c r="WFY11" s="102"/>
      <c r="WFZ11" s="102"/>
      <c r="WGA11" s="102"/>
      <c r="WGB11" s="102"/>
      <c r="WGC11" s="102"/>
      <c r="WGD11" s="102"/>
      <c r="WGE11" s="102"/>
      <c r="WGF11" s="102"/>
      <c r="WGG11" s="102"/>
      <c r="WGH11" s="102"/>
      <c r="WGI11" s="102"/>
      <c r="WGJ11" s="102"/>
      <c r="WGK11" s="102"/>
      <c r="WGL11" s="102"/>
      <c r="WGM11" s="102"/>
      <c r="WGN11" s="102"/>
      <c r="WGO11" s="102"/>
      <c r="WGP11" s="102"/>
      <c r="WGQ11" s="102"/>
      <c r="WGR11" s="102"/>
      <c r="WGS11" s="102"/>
      <c r="WGT11" s="102"/>
      <c r="WGU11" s="102"/>
      <c r="WGV11" s="102"/>
      <c r="WGW11" s="102"/>
      <c r="WGX11" s="102"/>
      <c r="WGY11" s="102"/>
      <c r="WGZ11" s="102"/>
      <c r="WHA11" s="102"/>
      <c r="WHB11" s="102"/>
      <c r="WHC11" s="102"/>
      <c r="WHD11" s="102"/>
      <c r="WHE11" s="102"/>
      <c r="WHF11" s="102"/>
      <c r="WHG11" s="102"/>
      <c r="WHH11" s="102"/>
      <c r="WHI11" s="102"/>
      <c r="WHJ11" s="102"/>
      <c r="WHK11" s="102"/>
      <c r="WHL11" s="102"/>
      <c r="WHM11" s="102"/>
      <c r="WHN11" s="102"/>
      <c r="WHO11" s="102"/>
      <c r="WHP11" s="102"/>
      <c r="WHQ11" s="102"/>
      <c r="WHR11" s="102"/>
      <c r="WHS11" s="102"/>
      <c r="WHT11" s="102"/>
      <c r="WHU11" s="102"/>
      <c r="WHV11" s="102"/>
      <c r="WHW11" s="102"/>
      <c r="WHX11" s="102"/>
      <c r="WHY11" s="102"/>
      <c r="WHZ11" s="102"/>
      <c r="WIA11" s="102"/>
      <c r="WIB11" s="102"/>
      <c r="WIC11" s="102"/>
      <c r="WID11" s="102"/>
      <c r="WIE11" s="102"/>
      <c r="WIF11" s="102"/>
      <c r="WIG11" s="102"/>
      <c r="WIH11" s="102"/>
      <c r="WII11" s="102"/>
      <c r="WIJ11" s="102"/>
      <c r="WIK11" s="102"/>
      <c r="WIL11" s="102"/>
      <c r="WIM11" s="102"/>
      <c r="WIN11" s="102"/>
      <c r="WIO11" s="102"/>
      <c r="WIP11" s="102"/>
      <c r="WIQ11" s="102"/>
      <c r="WIR11" s="102"/>
      <c r="WIS11" s="102"/>
      <c r="WIT11" s="102"/>
      <c r="WIU11" s="102"/>
      <c r="WIV11" s="102"/>
      <c r="WIW11" s="102"/>
      <c r="WIX11" s="102"/>
      <c r="WIY11" s="102"/>
      <c r="WIZ11" s="102"/>
      <c r="WJA11" s="102"/>
      <c r="WJB11" s="102"/>
      <c r="WJC11" s="102"/>
      <c r="WJD11" s="102"/>
      <c r="WJE11" s="102"/>
      <c r="WJF11" s="102"/>
      <c r="WJG11" s="102"/>
      <c r="WJH11" s="102"/>
      <c r="WJI11" s="102"/>
      <c r="WJJ11" s="102"/>
      <c r="WJK11" s="102"/>
      <c r="WJL11" s="102"/>
      <c r="WJM11" s="102"/>
      <c r="WJN11" s="102"/>
      <c r="WJO11" s="102"/>
      <c r="WJP11" s="102"/>
      <c r="WJQ11" s="102"/>
      <c r="WJR11" s="102"/>
      <c r="WJS11" s="102"/>
      <c r="WJT11" s="102"/>
      <c r="WJU11" s="102"/>
      <c r="WJV11" s="102"/>
      <c r="WJW11" s="102"/>
      <c r="WJX11" s="102"/>
      <c r="WJY11" s="102"/>
      <c r="WJZ11" s="102"/>
      <c r="WKA11" s="102"/>
      <c r="WKB11" s="102"/>
      <c r="WKC11" s="102"/>
      <c r="WKD11" s="102"/>
      <c r="WKE11" s="102"/>
      <c r="WKF11" s="102"/>
      <c r="WKG11" s="102"/>
      <c r="WKH11" s="102"/>
      <c r="WKI11" s="102"/>
      <c r="WKJ11" s="102"/>
      <c r="WKK11" s="102"/>
      <c r="WKL11" s="102"/>
      <c r="WKM11" s="102"/>
      <c r="WKN11" s="102"/>
      <c r="WKO11" s="102"/>
      <c r="WKP11" s="102"/>
      <c r="WKQ11" s="102"/>
      <c r="WKR11" s="102"/>
      <c r="WKS11" s="102"/>
      <c r="WKT11" s="102"/>
      <c r="WKU11" s="102"/>
      <c r="WKV11" s="102"/>
      <c r="WKW11" s="102"/>
      <c r="WKX11" s="102"/>
      <c r="WKY11" s="102"/>
      <c r="WKZ11" s="102"/>
      <c r="WLA11" s="102"/>
      <c r="WLB11" s="102"/>
      <c r="WLC11" s="102"/>
      <c r="WLD11" s="102"/>
      <c r="WLE11" s="102"/>
      <c r="WLF11" s="102"/>
      <c r="WLG11" s="102"/>
      <c r="WLH11" s="102"/>
      <c r="WLI11" s="102"/>
      <c r="WLJ11" s="102"/>
      <c r="WLK11" s="102"/>
      <c r="WLL11" s="102"/>
      <c r="WLM11" s="102"/>
      <c r="WLN11" s="102"/>
      <c r="WLO11" s="102"/>
      <c r="WLP11" s="102"/>
      <c r="WLQ11" s="102"/>
      <c r="WLR11" s="102"/>
      <c r="WLS11" s="102"/>
      <c r="WLT11" s="102"/>
      <c r="WLU11" s="102"/>
      <c r="WLV11" s="102"/>
      <c r="WLW11" s="102"/>
      <c r="WLX11" s="102"/>
      <c r="WLY11" s="102"/>
      <c r="WLZ11" s="102"/>
      <c r="WMA11" s="102"/>
      <c r="WMB11" s="102"/>
      <c r="WMC11" s="102"/>
      <c r="WMD11" s="102"/>
      <c r="WME11" s="102"/>
      <c r="WMF11" s="102"/>
      <c r="WMG11" s="102"/>
      <c r="WMH11" s="102"/>
      <c r="WMI11" s="102"/>
      <c r="WMJ11" s="102"/>
      <c r="WMK11" s="102"/>
      <c r="WML11" s="102"/>
      <c r="WMM11" s="102"/>
      <c r="WMN11" s="102"/>
      <c r="WMO11" s="102"/>
      <c r="WMP11" s="102"/>
      <c r="WMQ11" s="102"/>
      <c r="WMR11" s="102"/>
      <c r="WMS11" s="102"/>
      <c r="WMT11" s="102"/>
      <c r="WMU11" s="102"/>
      <c r="WMV11" s="102"/>
      <c r="WMW11" s="102"/>
      <c r="WMX11" s="102"/>
      <c r="WMY11" s="102"/>
      <c r="WMZ11" s="102"/>
      <c r="WNA11" s="102"/>
      <c r="WNB11" s="102"/>
      <c r="WNC11" s="102"/>
      <c r="WND11" s="102"/>
      <c r="WNE11" s="102"/>
      <c r="WNF11" s="102"/>
      <c r="WNG11" s="102"/>
      <c r="WNH11" s="102"/>
      <c r="WNI11" s="102"/>
      <c r="WNJ11" s="102"/>
      <c r="WNK11" s="102"/>
      <c r="WNL11" s="102"/>
      <c r="WNM11" s="102"/>
      <c r="WNN11" s="102"/>
      <c r="WNO11" s="102"/>
      <c r="WNP11" s="102"/>
      <c r="WNQ11" s="102"/>
      <c r="WNR11" s="102"/>
      <c r="WNS11" s="102"/>
      <c r="WNT11" s="102"/>
      <c r="WNU11" s="102"/>
      <c r="WNV11" s="102"/>
      <c r="WNW11" s="102"/>
      <c r="WNX11" s="102"/>
      <c r="WNY11" s="102"/>
      <c r="WNZ11" s="102"/>
      <c r="WOA11" s="102"/>
      <c r="WOB11" s="102"/>
      <c r="WOC11" s="102"/>
      <c r="WOD11" s="102"/>
      <c r="WOE11" s="102"/>
      <c r="WOF11" s="102"/>
      <c r="WOG11" s="102"/>
      <c r="WOH11" s="102"/>
      <c r="WOI11" s="102"/>
      <c r="WOJ11" s="102"/>
      <c r="WOK11" s="102"/>
      <c r="WOL11" s="102"/>
      <c r="WOM11" s="102"/>
      <c r="WON11" s="102"/>
      <c r="WOO11" s="102"/>
      <c r="WOP11" s="102"/>
      <c r="WOQ11" s="102"/>
      <c r="WOR11" s="102"/>
      <c r="WOS11" s="102"/>
      <c r="WOT11" s="102"/>
      <c r="WOU11" s="102"/>
      <c r="WOV11" s="102"/>
      <c r="WOW11" s="102"/>
      <c r="WOX11" s="102"/>
      <c r="WOY11" s="102"/>
      <c r="WOZ11" s="102"/>
      <c r="WPA11" s="102"/>
      <c r="WPB11" s="102"/>
      <c r="WPC11" s="102"/>
      <c r="WPD11" s="102"/>
      <c r="WPE11" s="102"/>
      <c r="WPF11" s="102"/>
      <c r="WPG11" s="102"/>
      <c r="WPH11" s="102"/>
      <c r="WPI11" s="102"/>
      <c r="WPJ11" s="102"/>
      <c r="WPK11" s="102"/>
      <c r="WPL11" s="102"/>
      <c r="WPM11" s="102"/>
      <c r="WPN11" s="102"/>
      <c r="WPO11" s="102"/>
      <c r="WPP11" s="102"/>
      <c r="WPQ11" s="102"/>
      <c r="WPR11" s="102"/>
      <c r="WPS11" s="102"/>
      <c r="WPT11" s="102"/>
      <c r="WPU11" s="102"/>
      <c r="WPV11" s="102"/>
      <c r="WPW11" s="102"/>
      <c r="WPX11" s="102"/>
      <c r="WPY11" s="102"/>
      <c r="WPZ11" s="102"/>
      <c r="WQA11" s="102"/>
      <c r="WQB11" s="102"/>
      <c r="WQC11" s="102"/>
      <c r="WQD11" s="102"/>
      <c r="WQE11" s="102"/>
      <c r="WQF11" s="102"/>
      <c r="WQG11" s="102"/>
      <c r="WQH11" s="102"/>
      <c r="WQI11" s="102"/>
      <c r="WQJ11" s="102"/>
      <c r="WQK11" s="102"/>
      <c r="WQL11" s="102"/>
      <c r="WQM11" s="102"/>
      <c r="WQN11" s="102"/>
      <c r="WQO11" s="102"/>
      <c r="WQP11" s="102"/>
      <c r="WQQ11" s="102"/>
      <c r="WQR11" s="102"/>
      <c r="WQS11" s="102"/>
      <c r="WQT11" s="102"/>
      <c r="WQU11" s="102"/>
      <c r="WQV11" s="102"/>
      <c r="WQW11" s="102"/>
      <c r="WQX11" s="102"/>
      <c r="WQY11" s="102"/>
      <c r="WQZ11" s="102"/>
      <c r="WRA11" s="102"/>
      <c r="WRB11" s="102"/>
      <c r="WRC11" s="102"/>
      <c r="WRD11" s="102"/>
      <c r="WRE11" s="102"/>
      <c r="WRF11" s="102"/>
      <c r="WRG11" s="102"/>
      <c r="WRH11" s="102"/>
      <c r="WRI11" s="102"/>
      <c r="WRJ11" s="102"/>
      <c r="WRK11" s="102"/>
      <c r="WRL11" s="102"/>
      <c r="WRM11" s="102"/>
      <c r="WRN11" s="102"/>
      <c r="WRO11" s="102"/>
      <c r="WRP11" s="102"/>
      <c r="WRQ11" s="102"/>
      <c r="WRR11" s="102"/>
      <c r="WRS11" s="102"/>
      <c r="WRT11" s="102"/>
      <c r="WRU11" s="102"/>
      <c r="WRV11" s="102"/>
      <c r="WRW11" s="102"/>
      <c r="WRX11" s="102"/>
      <c r="WRY11" s="102"/>
      <c r="WRZ11" s="102"/>
      <c r="WSA11" s="102"/>
      <c r="WSB11" s="102"/>
      <c r="WSC11" s="102"/>
      <c r="WSD11" s="102"/>
      <c r="WSE11" s="102"/>
      <c r="WSF11" s="102"/>
      <c r="WSG11" s="102"/>
      <c r="WSH11" s="102"/>
      <c r="WSI11" s="102"/>
      <c r="WSJ11" s="102"/>
      <c r="WSK11" s="102"/>
      <c r="WSL11" s="102"/>
      <c r="WSM11" s="102"/>
      <c r="WSN11" s="102"/>
      <c r="WSO11" s="102"/>
      <c r="WSP11" s="102"/>
      <c r="WSQ11" s="102"/>
      <c r="WSR11" s="102"/>
      <c r="WSS11" s="102"/>
      <c r="WST11" s="102"/>
      <c r="WSU11" s="102"/>
      <c r="WSV11" s="102"/>
      <c r="WSW11" s="102"/>
      <c r="WSX11" s="102"/>
      <c r="WSY11" s="102"/>
      <c r="WSZ11" s="102"/>
      <c r="WTA11" s="102"/>
      <c r="WTB11" s="102"/>
      <c r="WTC11" s="102"/>
      <c r="WTD11" s="102"/>
      <c r="WTE11" s="102"/>
      <c r="WTF11" s="102"/>
      <c r="WTG11" s="102"/>
      <c r="WTH11" s="102"/>
      <c r="WTI11" s="102"/>
      <c r="WTJ11" s="102"/>
      <c r="WTK11" s="102"/>
      <c r="WTL11" s="102"/>
      <c r="WTM11" s="102"/>
      <c r="WTN11" s="102"/>
      <c r="WTO11" s="102"/>
      <c r="WTP11" s="102"/>
      <c r="WTQ11" s="102"/>
      <c r="WTR11" s="102"/>
      <c r="WTS11" s="102"/>
      <c r="WTT11" s="102"/>
      <c r="WTU11" s="102"/>
      <c r="WTV11" s="102"/>
      <c r="WTW11" s="102"/>
      <c r="WTX11" s="102"/>
      <c r="WTY11" s="102"/>
      <c r="WTZ11" s="102"/>
      <c r="WUA11" s="102"/>
      <c r="WUB11" s="102"/>
      <c r="WUC11" s="102"/>
      <c r="WUD11" s="102"/>
      <c r="WUE11" s="102"/>
      <c r="WUF11" s="102"/>
      <c r="WUG11" s="102"/>
      <c r="WUH11" s="102"/>
      <c r="WUI11" s="102"/>
      <c r="WUJ11" s="102"/>
      <c r="WUK11" s="102"/>
      <c r="WUL11" s="102"/>
      <c r="WUM11" s="102"/>
      <c r="WUN11" s="102"/>
      <c r="WUO11" s="102"/>
      <c r="WUP11" s="102"/>
      <c r="WUQ11" s="102"/>
      <c r="WUR11" s="102"/>
      <c r="WUS11" s="102"/>
      <c r="WUT11" s="102"/>
      <c r="WUU11" s="102"/>
      <c r="WUV11" s="102"/>
      <c r="WUW11" s="102"/>
      <c r="WUX11" s="102"/>
      <c r="WUY11" s="102"/>
      <c r="WUZ11" s="102"/>
      <c r="WVA11" s="102"/>
      <c r="WVB11" s="102"/>
      <c r="WVC11" s="102"/>
      <c r="WVD11" s="102"/>
      <c r="WVE11" s="102"/>
      <c r="WVF11" s="102"/>
      <c r="WVG11" s="102"/>
      <c r="WVH11" s="102"/>
      <c r="WVI11" s="102"/>
      <c r="WVJ11" s="102"/>
      <c r="WVK11" s="102"/>
      <c r="WVL11" s="102"/>
      <c r="WVM11" s="102"/>
      <c r="WVN11" s="102"/>
      <c r="WVO11" s="102"/>
      <c r="WVP11" s="102"/>
      <c r="WVQ11" s="102"/>
      <c r="WVR11" s="102"/>
      <c r="WVS11" s="102"/>
      <c r="WVT11" s="102"/>
      <c r="WVU11" s="102"/>
      <c r="WVV11" s="102"/>
      <c r="WVW11" s="102"/>
      <c r="WVX11" s="102"/>
      <c r="WVY11" s="102"/>
      <c r="WVZ11" s="102"/>
      <c r="WWA11" s="102"/>
      <c r="WWB11" s="102"/>
      <c r="WWC11" s="102"/>
      <c r="WWD11" s="102"/>
      <c r="WWE11" s="102"/>
      <c r="WWF11" s="102"/>
      <c r="WWG11" s="102"/>
      <c r="WWH11" s="102"/>
      <c r="WWI11" s="102"/>
      <c r="WWJ11" s="102"/>
      <c r="WWK11" s="102"/>
      <c r="WWL11" s="102"/>
      <c r="WWM11" s="102"/>
      <c r="WWN11" s="102"/>
      <c r="WWO11" s="102"/>
      <c r="WWP11" s="102"/>
      <c r="WWQ11" s="102"/>
      <c r="WWR11" s="102"/>
      <c r="WWS11" s="102"/>
      <c r="WWT11" s="102"/>
      <c r="WWU11" s="102"/>
      <c r="WWV11" s="102"/>
      <c r="WWW11" s="102"/>
      <c r="WWX11" s="102"/>
      <c r="WWY11" s="102"/>
      <c r="WWZ11" s="102"/>
      <c r="WXA11" s="102"/>
      <c r="WXB11" s="102"/>
      <c r="WXC11" s="102"/>
      <c r="WXD11" s="102"/>
      <c r="WXE11" s="102"/>
      <c r="WXF11" s="102"/>
      <c r="WXG11" s="102"/>
      <c r="WXH11" s="102"/>
      <c r="WXI11" s="102"/>
      <c r="WXJ11" s="102"/>
      <c r="WXK11" s="102"/>
      <c r="WXL11" s="102"/>
      <c r="WXM11" s="102"/>
      <c r="WXN11" s="102"/>
      <c r="WXO11" s="102"/>
      <c r="WXP11" s="102"/>
      <c r="WXQ11" s="102"/>
      <c r="WXR11" s="102"/>
      <c r="WXS11" s="102"/>
      <c r="WXT11" s="102"/>
      <c r="WXU11" s="102"/>
      <c r="WXV11" s="102"/>
      <c r="WXW11" s="102"/>
      <c r="WXX11" s="102"/>
      <c r="WXY11" s="102"/>
      <c r="WXZ11" s="102"/>
      <c r="WYA11" s="102"/>
      <c r="WYB11" s="102"/>
      <c r="WYC11" s="102"/>
      <c r="WYD11" s="102"/>
      <c r="WYE11" s="102"/>
      <c r="WYF11" s="102"/>
      <c r="WYG11" s="102"/>
      <c r="WYH11" s="102"/>
      <c r="WYI11" s="102"/>
      <c r="WYJ11" s="102"/>
      <c r="WYK11" s="102"/>
      <c r="WYL11" s="102"/>
      <c r="WYM11" s="102"/>
      <c r="WYN11" s="102"/>
      <c r="WYO11" s="102"/>
      <c r="WYP11" s="102"/>
      <c r="WYQ11" s="102"/>
      <c r="WYR11" s="102"/>
      <c r="WYS11" s="102"/>
      <c r="WYT11" s="102"/>
      <c r="WYU11" s="102"/>
      <c r="WYV11" s="102"/>
      <c r="WYW11" s="102"/>
      <c r="WYX11" s="102"/>
      <c r="WYY11" s="102"/>
      <c r="WYZ11" s="102"/>
      <c r="WZA11" s="102"/>
      <c r="WZB11" s="102"/>
      <c r="WZC11" s="102"/>
      <c r="WZD11" s="102"/>
      <c r="WZE11" s="102"/>
      <c r="WZF11" s="102"/>
      <c r="WZG11" s="102"/>
      <c r="WZH11" s="102"/>
      <c r="WZI11" s="102"/>
      <c r="WZJ11" s="102"/>
      <c r="WZK11" s="102"/>
      <c r="WZL11" s="102"/>
      <c r="WZM11" s="102"/>
      <c r="WZN11" s="102"/>
      <c r="WZO11" s="102"/>
      <c r="WZP11" s="102"/>
      <c r="WZQ11" s="102"/>
      <c r="WZR11" s="102"/>
      <c r="WZS11" s="102"/>
      <c r="WZT11" s="102"/>
      <c r="WZU11" s="102"/>
      <c r="WZV11" s="102"/>
      <c r="WZW11" s="102"/>
      <c r="WZX11" s="102"/>
      <c r="WZY11" s="102"/>
      <c r="WZZ11" s="102"/>
      <c r="XAA11" s="102"/>
      <c r="XAB11" s="102"/>
      <c r="XAC11" s="102"/>
      <c r="XAD11" s="102"/>
      <c r="XAE11" s="102"/>
      <c r="XAF11" s="102"/>
      <c r="XAG11" s="102"/>
      <c r="XAH11" s="102"/>
      <c r="XAI11" s="102"/>
      <c r="XAJ11" s="102"/>
      <c r="XAK11" s="102"/>
      <c r="XAL11" s="102"/>
      <c r="XAM11" s="102"/>
      <c r="XAN11" s="102"/>
      <c r="XAO11" s="102"/>
      <c r="XAP11" s="102"/>
      <c r="XAQ11" s="102"/>
      <c r="XAR11" s="102"/>
      <c r="XAS11" s="102"/>
      <c r="XAT11" s="102"/>
      <c r="XAU11" s="102"/>
      <c r="XAV11" s="102"/>
      <c r="XAW11" s="102"/>
      <c r="XAX11" s="102"/>
      <c r="XAY11" s="102"/>
      <c r="XAZ11" s="102"/>
      <c r="XBA11" s="102"/>
      <c r="XBB11" s="102"/>
      <c r="XBC11" s="102"/>
      <c r="XBD11" s="102"/>
      <c r="XBE11" s="102"/>
      <c r="XBF11" s="102"/>
      <c r="XBG11" s="102"/>
      <c r="XBH11" s="102"/>
      <c r="XBI11" s="102"/>
      <c r="XBJ11" s="102"/>
      <c r="XBK11" s="102"/>
      <c r="XBL11" s="102"/>
      <c r="XBM11" s="102"/>
      <c r="XBN11" s="102"/>
      <c r="XBO11" s="102"/>
      <c r="XBP11" s="102"/>
      <c r="XBQ11" s="102"/>
      <c r="XBR11" s="102"/>
      <c r="XBS11" s="102"/>
      <c r="XBT11" s="102"/>
      <c r="XBU11" s="102"/>
      <c r="XBV11" s="102"/>
      <c r="XBW11" s="102"/>
      <c r="XBX11" s="102"/>
      <c r="XBY11" s="102"/>
      <c r="XBZ11" s="102"/>
      <c r="XCA11" s="102"/>
      <c r="XCB11" s="102"/>
      <c r="XCC11" s="102"/>
      <c r="XCD11" s="102"/>
      <c r="XCE11" s="102"/>
      <c r="XCF11" s="102"/>
      <c r="XCG11" s="102"/>
      <c r="XCH11" s="102"/>
      <c r="XCI11" s="102"/>
      <c r="XCJ11" s="102"/>
      <c r="XCK11" s="102"/>
      <c r="XCL11" s="102"/>
      <c r="XCM11" s="102"/>
      <c r="XCN11" s="102"/>
      <c r="XCO11" s="102"/>
      <c r="XCP11" s="102"/>
      <c r="XCQ11" s="102"/>
      <c r="XCR11" s="102"/>
      <c r="XCS11" s="102"/>
      <c r="XCT11" s="102"/>
      <c r="XCU11" s="102"/>
      <c r="XCV11" s="102"/>
      <c r="XCW11" s="102"/>
      <c r="XCX11" s="102"/>
      <c r="XCY11" s="102"/>
      <c r="XCZ11" s="102"/>
      <c r="XDA11" s="102"/>
      <c r="XDB11" s="102"/>
      <c r="XDC11" s="102"/>
      <c r="XDD11" s="102"/>
      <c r="XDE11" s="102"/>
      <c r="XDF11" s="102"/>
      <c r="XDG11" s="102"/>
      <c r="XDH11" s="102"/>
      <c r="XDI11" s="102"/>
      <c r="XDJ11" s="102"/>
      <c r="XDK11" s="102"/>
      <c r="XDL11" s="102"/>
      <c r="XDM11" s="102"/>
      <c r="XDN11" s="102"/>
      <c r="XDO11" s="102"/>
      <c r="XDP11" s="102"/>
      <c r="XDQ11" s="102"/>
      <c r="XDR11" s="102"/>
      <c r="XDS11" s="102"/>
      <c r="XDT11" s="102"/>
      <c r="XDU11" s="102"/>
      <c r="XDV11" s="102"/>
      <c r="XDW11" s="102"/>
      <c r="XDX11" s="102"/>
      <c r="XDY11" s="102"/>
      <c r="XDZ11" s="102"/>
      <c r="XEA11" s="102"/>
      <c r="XEB11" s="102"/>
      <c r="XEC11" s="102"/>
      <c r="XED11" s="102"/>
      <c r="XEE11" s="102"/>
      <c r="XEF11" s="102"/>
      <c r="XEG11" s="102"/>
      <c r="XEH11" s="102"/>
      <c r="XEI11" s="102"/>
      <c r="XEJ11" s="102"/>
      <c r="XEK11" s="102"/>
      <c r="XEL11" s="102"/>
      <c r="XEM11" s="102"/>
      <c r="XEN11" s="102"/>
      <c r="XEO11" s="102"/>
      <c r="XEP11" s="102"/>
      <c r="XEQ11" s="102"/>
      <c r="XER11" s="102"/>
      <c r="XES11" s="102"/>
      <c r="XET11" s="102"/>
      <c r="XEU11" s="102"/>
      <c r="XEV11" s="102"/>
      <c r="XEW11" s="102"/>
      <c r="XEX11" s="102"/>
      <c r="XEY11" s="102"/>
      <c r="XEZ11" s="102"/>
      <c r="XFA11" s="102"/>
      <c r="XFB11" s="102"/>
      <c r="XFC11" s="102"/>
      <c r="XFD11" s="102"/>
    </row>
    <row r="12" spans="1:16384" s="103" customFormat="1" ht="14.4" x14ac:dyDescent="0.3">
      <c r="A12" s="1040" t="s">
        <v>201</v>
      </c>
      <c r="B12" s="504" t="s">
        <v>199</v>
      </c>
      <c r="C12" s="106">
        <v>84000</v>
      </c>
      <c r="D12" s="106">
        <f>C12*1.25</f>
        <v>105000</v>
      </c>
      <c r="E12" s="106"/>
      <c r="F12" s="106"/>
      <c r="G12" s="106"/>
      <c r="H12" s="106"/>
      <c r="I12" s="106"/>
      <c r="J12" s="106"/>
      <c r="K12" s="106"/>
      <c r="L12" s="114">
        <f t="shared" ref="L12:L23" si="3">37.5*52</f>
        <v>1950</v>
      </c>
      <c r="M12" s="249">
        <f>+C12/L12</f>
        <v>43.07692307692308</v>
      </c>
      <c r="N12" s="108">
        <f>M12*1.06</f>
        <v>45.66153846153847</v>
      </c>
      <c r="O12" s="109">
        <f>N12*1.06</f>
        <v>48.401230769230779</v>
      </c>
      <c r="P12" s="105"/>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c r="IS12" s="102"/>
      <c r="IT12" s="102"/>
      <c r="IU12" s="102"/>
      <c r="IV12" s="102"/>
      <c r="IW12" s="102"/>
      <c r="IX12" s="102"/>
      <c r="IY12" s="102"/>
      <c r="IZ12" s="102"/>
      <c r="JA12" s="102"/>
      <c r="JB12" s="102"/>
      <c r="JC12" s="102"/>
      <c r="JD12" s="102"/>
      <c r="JE12" s="102"/>
      <c r="JF12" s="102"/>
      <c r="JG12" s="102"/>
      <c r="JH12" s="102"/>
      <c r="JI12" s="102"/>
      <c r="JJ12" s="102"/>
      <c r="JK12" s="102"/>
      <c r="JL12" s="102"/>
      <c r="JM12" s="102"/>
      <c r="JN12" s="102"/>
      <c r="JO12" s="102"/>
      <c r="JP12" s="102"/>
      <c r="JQ12" s="102"/>
      <c r="JR12" s="102"/>
      <c r="JS12" s="102"/>
      <c r="JT12" s="102"/>
      <c r="JU12" s="102"/>
      <c r="JV12" s="102"/>
      <c r="JW12" s="102"/>
      <c r="JX12" s="102"/>
      <c r="JY12" s="102"/>
      <c r="JZ12" s="102"/>
      <c r="KA12" s="102"/>
      <c r="KB12" s="102"/>
      <c r="KC12" s="102"/>
      <c r="KD12" s="102"/>
      <c r="KE12" s="102"/>
      <c r="KF12" s="102"/>
      <c r="KG12" s="102"/>
      <c r="KH12" s="102"/>
      <c r="KI12" s="102"/>
      <c r="KJ12" s="102"/>
      <c r="KK12" s="102"/>
      <c r="KL12" s="102"/>
      <c r="KM12" s="102"/>
      <c r="KN12" s="102"/>
      <c r="KO12" s="102"/>
      <c r="KP12" s="102"/>
      <c r="KQ12" s="102"/>
      <c r="KR12" s="102"/>
      <c r="KS12" s="102"/>
      <c r="KT12" s="102"/>
      <c r="KU12" s="102"/>
      <c r="KV12" s="102"/>
      <c r="KW12" s="102"/>
      <c r="KX12" s="102"/>
      <c r="KY12" s="102"/>
      <c r="KZ12" s="102"/>
      <c r="LA12" s="102"/>
      <c r="LB12" s="102"/>
      <c r="LC12" s="102"/>
      <c r="LD12" s="102"/>
      <c r="LE12" s="102"/>
      <c r="LF12" s="102"/>
      <c r="LG12" s="102"/>
      <c r="LH12" s="102"/>
      <c r="LI12" s="102"/>
      <c r="LJ12" s="102"/>
      <c r="LK12" s="102"/>
      <c r="LL12" s="102"/>
      <c r="LM12" s="102"/>
      <c r="LN12" s="102"/>
      <c r="LO12" s="102"/>
      <c r="LP12" s="102"/>
      <c r="LQ12" s="102"/>
      <c r="LR12" s="102"/>
      <c r="LS12" s="102"/>
      <c r="LT12" s="102"/>
      <c r="LU12" s="102"/>
      <c r="LV12" s="102"/>
      <c r="LW12" s="102"/>
      <c r="LX12" s="102"/>
      <c r="LY12" s="102"/>
      <c r="LZ12" s="102"/>
      <c r="MA12" s="102"/>
      <c r="MB12" s="102"/>
      <c r="MC12" s="102"/>
      <c r="MD12" s="102"/>
      <c r="ME12" s="102"/>
      <c r="MF12" s="102"/>
      <c r="MG12" s="102"/>
      <c r="MH12" s="102"/>
      <c r="MI12" s="102"/>
      <c r="MJ12" s="102"/>
      <c r="MK12" s="102"/>
      <c r="ML12" s="102"/>
      <c r="MM12" s="102"/>
      <c r="MN12" s="102"/>
      <c r="MO12" s="102"/>
      <c r="MP12" s="102"/>
      <c r="MQ12" s="102"/>
      <c r="MR12" s="102"/>
      <c r="MS12" s="102"/>
      <c r="MT12" s="102"/>
      <c r="MU12" s="102"/>
      <c r="MV12" s="102"/>
      <c r="MW12" s="102"/>
      <c r="MX12" s="102"/>
      <c r="MY12" s="102"/>
      <c r="MZ12" s="102"/>
      <c r="NA12" s="102"/>
      <c r="NB12" s="102"/>
      <c r="NC12" s="102"/>
      <c r="ND12" s="102"/>
      <c r="NE12" s="102"/>
      <c r="NF12" s="102"/>
      <c r="NG12" s="102"/>
      <c r="NH12" s="102"/>
      <c r="NI12" s="102"/>
      <c r="NJ12" s="102"/>
      <c r="NK12" s="102"/>
      <c r="NL12" s="102"/>
      <c r="NM12" s="102"/>
      <c r="NN12" s="102"/>
      <c r="NO12" s="102"/>
      <c r="NP12" s="102"/>
      <c r="NQ12" s="102"/>
      <c r="NR12" s="102"/>
      <c r="NS12" s="102"/>
      <c r="NT12" s="102"/>
      <c r="NU12" s="102"/>
      <c r="NV12" s="102"/>
      <c r="NW12" s="102"/>
      <c r="NX12" s="102"/>
      <c r="NY12" s="102"/>
      <c r="NZ12" s="102"/>
      <c r="OA12" s="102"/>
      <c r="OB12" s="102"/>
      <c r="OC12" s="102"/>
      <c r="OD12" s="102"/>
      <c r="OE12" s="102"/>
      <c r="OF12" s="102"/>
      <c r="OG12" s="102"/>
      <c r="OH12" s="102"/>
      <c r="OI12" s="102"/>
      <c r="OJ12" s="102"/>
      <c r="OK12" s="102"/>
      <c r="OL12" s="102"/>
      <c r="OM12" s="102"/>
      <c r="ON12" s="102"/>
      <c r="OO12" s="102"/>
      <c r="OP12" s="102"/>
      <c r="OQ12" s="102"/>
      <c r="OR12" s="102"/>
      <c r="OS12" s="102"/>
      <c r="OT12" s="102"/>
      <c r="OU12" s="102"/>
      <c r="OV12" s="102"/>
      <c r="OW12" s="102"/>
      <c r="OX12" s="102"/>
      <c r="OY12" s="102"/>
      <c r="OZ12" s="102"/>
      <c r="PA12" s="102"/>
      <c r="PB12" s="102"/>
      <c r="PC12" s="102"/>
      <c r="PD12" s="102"/>
      <c r="PE12" s="102"/>
      <c r="PF12" s="102"/>
      <c r="PG12" s="102"/>
      <c r="PH12" s="102"/>
      <c r="PI12" s="102"/>
      <c r="PJ12" s="102"/>
      <c r="PK12" s="102"/>
      <c r="PL12" s="102"/>
      <c r="PM12" s="102"/>
      <c r="PN12" s="102"/>
      <c r="PO12" s="102"/>
      <c r="PP12" s="102"/>
      <c r="PQ12" s="102"/>
      <c r="PR12" s="102"/>
      <c r="PS12" s="102"/>
      <c r="PT12" s="102"/>
      <c r="PU12" s="102"/>
      <c r="PV12" s="102"/>
      <c r="PW12" s="102"/>
      <c r="PX12" s="102"/>
      <c r="PY12" s="102"/>
      <c r="PZ12" s="102"/>
      <c r="QA12" s="102"/>
      <c r="QB12" s="102"/>
      <c r="QC12" s="102"/>
      <c r="QD12" s="102"/>
      <c r="QE12" s="102"/>
      <c r="QF12" s="102"/>
      <c r="QG12" s="102"/>
      <c r="QH12" s="102"/>
      <c r="QI12" s="102"/>
      <c r="QJ12" s="102"/>
      <c r="QK12" s="102"/>
      <c r="QL12" s="102"/>
      <c r="QM12" s="102"/>
      <c r="QN12" s="102"/>
      <c r="QO12" s="102"/>
      <c r="QP12" s="102"/>
      <c r="QQ12" s="102"/>
      <c r="QR12" s="102"/>
      <c r="QS12" s="102"/>
      <c r="QT12" s="102"/>
      <c r="QU12" s="102"/>
      <c r="QV12" s="102"/>
      <c r="QW12" s="102"/>
      <c r="QX12" s="102"/>
      <c r="QY12" s="102"/>
      <c r="QZ12" s="102"/>
      <c r="RA12" s="102"/>
      <c r="RB12" s="102"/>
      <c r="RC12" s="102"/>
      <c r="RD12" s="102"/>
      <c r="RE12" s="102"/>
      <c r="RF12" s="102"/>
      <c r="RG12" s="102"/>
      <c r="RH12" s="102"/>
      <c r="RI12" s="102"/>
      <c r="RJ12" s="102"/>
      <c r="RK12" s="102"/>
      <c r="RL12" s="102"/>
      <c r="RM12" s="102"/>
      <c r="RN12" s="102"/>
      <c r="RO12" s="102"/>
      <c r="RP12" s="102"/>
      <c r="RQ12" s="102"/>
      <c r="RR12" s="102"/>
      <c r="RS12" s="102"/>
      <c r="RT12" s="102"/>
      <c r="RU12" s="102"/>
      <c r="RV12" s="102"/>
      <c r="RW12" s="102"/>
      <c r="RX12" s="102"/>
      <c r="RY12" s="102"/>
      <c r="RZ12" s="102"/>
      <c r="SA12" s="102"/>
      <c r="SB12" s="102"/>
      <c r="SC12" s="102"/>
      <c r="SD12" s="102"/>
      <c r="SE12" s="102"/>
      <c r="SF12" s="102"/>
      <c r="SG12" s="102"/>
      <c r="SH12" s="102"/>
      <c r="SI12" s="102"/>
      <c r="SJ12" s="102"/>
      <c r="SK12" s="102"/>
      <c r="SL12" s="102"/>
      <c r="SM12" s="102"/>
      <c r="SN12" s="102"/>
      <c r="SO12" s="102"/>
      <c r="SP12" s="102"/>
      <c r="SQ12" s="102"/>
      <c r="SR12" s="102"/>
      <c r="SS12" s="102"/>
      <c r="ST12" s="102"/>
      <c r="SU12" s="102"/>
      <c r="SV12" s="102"/>
      <c r="SW12" s="102"/>
      <c r="SX12" s="102"/>
      <c r="SY12" s="102"/>
      <c r="SZ12" s="102"/>
      <c r="TA12" s="102"/>
      <c r="TB12" s="102"/>
      <c r="TC12" s="102"/>
      <c r="TD12" s="102"/>
      <c r="TE12" s="102"/>
      <c r="TF12" s="102"/>
      <c r="TG12" s="102"/>
      <c r="TH12" s="102"/>
      <c r="TI12" s="102"/>
      <c r="TJ12" s="102"/>
      <c r="TK12" s="102"/>
      <c r="TL12" s="102"/>
      <c r="TM12" s="102"/>
      <c r="TN12" s="102"/>
      <c r="TO12" s="102"/>
      <c r="TP12" s="102"/>
      <c r="TQ12" s="102"/>
      <c r="TR12" s="102"/>
      <c r="TS12" s="102"/>
      <c r="TT12" s="102"/>
      <c r="TU12" s="102"/>
      <c r="TV12" s="102"/>
      <c r="TW12" s="102"/>
      <c r="TX12" s="102"/>
      <c r="TY12" s="102"/>
      <c r="TZ12" s="102"/>
      <c r="UA12" s="102"/>
      <c r="UB12" s="102"/>
      <c r="UC12" s="102"/>
      <c r="UD12" s="102"/>
      <c r="UE12" s="102"/>
      <c r="UF12" s="102"/>
      <c r="UG12" s="102"/>
      <c r="UH12" s="102"/>
      <c r="UI12" s="102"/>
      <c r="UJ12" s="102"/>
      <c r="UK12" s="102"/>
      <c r="UL12" s="102"/>
      <c r="UM12" s="102"/>
      <c r="UN12" s="102"/>
      <c r="UO12" s="102"/>
      <c r="UP12" s="102"/>
      <c r="UQ12" s="102"/>
      <c r="UR12" s="102"/>
      <c r="US12" s="102"/>
      <c r="UT12" s="102"/>
      <c r="UU12" s="102"/>
      <c r="UV12" s="102"/>
      <c r="UW12" s="102"/>
      <c r="UX12" s="102"/>
      <c r="UY12" s="102"/>
      <c r="UZ12" s="102"/>
      <c r="VA12" s="102"/>
      <c r="VB12" s="102"/>
      <c r="VC12" s="102"/>
      <c r="VD12" s="102"/>
      <c r="VE12" s="102"/>
      <c r="VF12" s="102"/>
      <c r="VG12" s="102"/>
      <c r="VH12" s="102"/>
      <c r="VI12" s="102"/>
      <c r="VJ12" s="102"/>
      <c r="VK12" s="102"/>
      <c r="VL12" s="102"/>
      <c r="VM12" s="102"/>
      <c r="VN12" s="102"/>
      <c r="VO12" s="102"/>
      <c r="VP12" s="102"/>
      <c r="VQ12" s="102"/>
      <c r="VR12" s="102"/>
      <c r="VS12" s="102"/>
      <c r="VT12" s="102"/>
      <c r="VU12" s="102"/>
      <c r="VV12" s="102"/>
      <c r="VW12" s="102"/>
      <c r="VX12" s="102"/>
      <c r="VY12" s="102"/>
      <c r="VZ12" s="102"/>
      <c r="WA12" s="102"/>
      <c r="WB12" s="102"/>
      <c r="WC12" s="102"/>
      <c r="WD12" s="102"/>
      <c r="WE12" s="102"/>
      <c r="WF12" s="102"/>
      <c r="WG12" s="102"/>
      <c r="WH12" s="102"/>
      <c r="WI12" s="102"/>
      <c r="WJ12" s="102"/>
      <c r="WK12" s="102"/>
      <c r="WL12" s="102"/>
      <c r="WM12" s="102"/>
      <c r="WN12" s="102"/>
      <c r="WO12" s="102"/>
      <c r="WP12" s="102"/>
      <c r="WQ12" s="102"/>
      <c r="WR12" s="102"/>
      <c r="WS12" s="102"/>
      <c r="WT12" s="102"/>
      <c r="WU12" s="102"/>
      <c r="WV12" s="102"/>
      <c r="WW12" s="102"/>
      <c r="WX12" s="102"/>
      <c r="WY12" s="102"/>
      <c r="WZ12" s="102"/>
      <c r="XA12" s="102"/>
      <c r="XB12" s="102"/>
      <c r="XC12" s="102"/>
      <c r="XD12" s="102"/>
      <c r="XE12" s="102"/>
      <c r="XF12" s="102"/>
      <c r="XG12" s="102"/>
      <c r="XH12" s="102"/>
      <c r="XI12" s="102"/>
      <c r="XJ12" s="102"/>
      <c r="XK12" s="102"/>
      <c r="XL12" s="102"/>
      <c r="XM12" s="102"/>
      <c r="XN12" s="102"/>
      <c r="XO12" s="102"/>
      <c r="XP12" s="102"/>
      <c r="XQ12" s="102"/>
      <c r="XR12" s="102"/>
      <c r="XS12" s="102"/>
      <c r="XT12" s="102"/>
      <c r="XU12" s="102"/>
      <c r="XV12" s="102"/>
      <c r="XW12" s="102"/>
      <c r="XX12" s="102"/>
      <c r="XY12" s="102"/>
      <c r="XZ12" s="102"/>
      <c r="YA12" s="102"/>
      <c r="YB12" s="102"/>
      <c r="YC12" s="102"/>
      <c r="YD12" s="102"/>
      <c r="YE12" s="102"/>
      <c r="YF12" s="102"/>
      <c r="YG12" s="102"/>
      <c r="YH12" s="102"/>
      <c r="YI12" s="102"/>
      <c r="YJ12" s="102"/>
      <c r="YK12" s="102"/>
      <c r="YL12" s="102"/>
      <c r="YM12" s="102"/>
      <c r="YN12" s="102"/>
      <c r="YO12" s="102"/>
      <c r="YP12" s="102"/>
      <c r="YQ12" s="102"/>
      <c r="YR12" s="102"/>
      <c r="YS12" s="102"/>
      <c r="YT12" s="102"/>
      <c r="YU12" s="102"/>
      <c r="YV12" s="102"/>
      <c r="YW12" s="102"/>
      <c r="YX12" s="102"/>
      <c r="YY12" s="102"/>
      <c r="YZ12" s="102"/>
      <c r="ZA12" s="102"/>
      <c r="ZB12" s="102"/>
      <c r="ZC12" s="102"/>
      <c r="ZD12" s="102"/>
      <c r="ZE12" s="102"/>
      <c r="ZF12" s="102"/>
      <c r="ZG12" s="102"/>
      <c r="ZH12" s="102"/>
      <c r="ZI12" s="102"/>
      <c r="ZJ12" s="102"/>
      <c r="ZK12" s="102"/>
      <c r="ZL12" s="102"/>
      <c r="ZM12" s="102"/>
      <c r="ZN12" s="102"/>
      <c r="ZO12" s="102"/>
      <c r="ZP12" s="102"/>
      <c r="ZQ12" s="102"/>
      <c r="ZR12" s="102"/>
      <c r="ZS12" s="102"/>
      <c r="ZT12" s="102"/>
      <c r="ZU12" s="102"/>
      <c r="ZV12" s="102"/>
      <c r="ZW12" s="102"/>
      <c r="ZX12" s="102"/>
      <c r="ZY12" s="102"/>
      <c r="ZZ12" s="102"/>
      <c r="AAA12" s="102"/>
      <c r="AAB12" s="102"/>
      <c r="AAC12" s="102"/>
      <c r="AAD12" s="102"/>
      <c r="AAE12" s="102"/>
      <c r="AAF12" s="102"/>
      <c r="AAG12" s="102"/>
      <c r="AAH12" s="102"/>
      <c r="AAI12" s="102"/>
      <c r="AAJ12" s="102"/>
      <c r="AAK12" s="102"/>
      <c r="AAL12" s="102"/>
      <c r="AAM12" s="102"/>
      <c r="AAN12" s="102"/>
      <c r="AAO12" s="102"/>
      <c r="AAP12" s="102"/>
      <c r="AAQ12" s="102"/>
      <c r="AAR12" s="102"/>
      <c r="AAS12" s="102"/>
      <c r="AAT12" s="102"/>
      <c r="AAU12" s="102"/>
      <c r="AAV12" s="102"/>
      <c r="AAW12" s="102"/>
      <c r="AAX12" s="102"/>
      <c r="AAY12" s="102"/>
      <c r="AAZ12" s="102"/>
      <c r="ABA12" s="102"/>
      <c r="ABB12" s="102"/>
      <c r="ABC12" s="102"/>
      <c r="ABD12" s="102"/>
      <c r="ABE12" s="102"/>
      <c r="ABF12" s="102"/>
      <c r="ABG12" s="102"/>
      <c r="ABH12" s="102"/>
      <c r="ABI12" s="102"/>
      <c r="ABJ12" s="102"/>
      <c r="ABK12" s="102"/>
      <c r="ABL12" s="102"/>
      <c r="ABM12" s="102"/>
      <c r="ABN12" s="102"/>
      <c r="ABO12" s="102"/>
      <c r="ABP12" s="102"/>
      <c r="ABQ12" s="102"/>
      <c r="ABR12" s="102"/>
      <c r="ABS12" s="102"/>
      <c r="ABT12" s="102"/>
      <c r="ABU12" s="102"/>
      <c r="ABV12" s="102"/>
      <c r="ABW12" s="102"/>
      <c r="ABX12" s="102"/>
      <c r="ABY12" s="102"/>
      <c r="ABZ12" s="102"/>
      <c r="ACA12" s="102"/>
      <c r="ACB12" s="102"/>
      <c r="ACC12" s="102"/>
      <c r="ACD12" s="102"/>
      <c r="ACE12" s="102"/>
      <c r="ACF12" s="102"/>
      <c r="ACG12" s="102"/>
      <c r="ACH12" s="102"/>
      <c r="ACI12" s="102"/>
      <c r="ACJ12" s="102"/>
      <c r="ACK12" s="102"/>
      <c r="ACL12" s="102"/>
      <c r="ACM12" s="102"/>
      <c r="ACN12" s="102"/>
      <c r="ACO12" s="102"/>
      <c r="ACP12" s="102"/>
      <c r="ACQ12" s="102"/>
      <c r="ACR12" s="102"/>
      <c r="ACS12" s="102"/>
      <c r="ACT12" s="102"/>
      <c r="ACU12" s="102"/>
      <c r="ACV12" s="102"/>
      <c r="ACW12" s="102"/>
      <c r="ACX12" s="102"/>
      <c r="ACY12" s="102"/>
      <c r="ACZ12" s="102"/>
      <c r="ADA12" s="102"/>
      <c r="ADB12" s="102"/>
      <c r="ADC12" s="102"/>
      <c r="ADD12" s="102"/>
      <c r="ADE12" s="102"/>
      <c r="ADF12" s="102"/>
      <c r="ADG12" s="102"/>
      <c r="ADH12" s="102"/>
      <c r="ADI12" s="102"/>
      <c r="ADJ12" s="102"/>
      <c r="ADK12" s="102"/>
      <c r="ADL12" s="102"/>
      <c r="ADM12" s="102"/>
      <c r="ADN12" s="102"/>
      <c r="ADO12" s="102"/>
      <c r="ADP12" s="102"/>
      <c r="ADQ12" s="102"/>
      <c r="ADR12" s="102"/>
      <c r="ADS12" s="102"/>
      <c r="ADT12" s="102"/>
      <c r="ADU12" s="102"/>
      <c r="ADV12" s="102"/>
      <c r="ADW12" s="102"/>
      <c r="ADX12" s="102"/>
      <c r="ADY12" s="102"/>
      <c r="ADZ12" s="102"/>
      <c r="AEA12" s="102"/>
      <c r="AEB12" s="102"/>
      <c r="AEC12" s="102"/>
      <c r="AED12" s="102"/>
      <c r="AEE12" s="102"/>
      <c r="AEF12" s="102"/>
      <c r="AEG12" s="102"/>
      <c r="AEH12" s="102"/>
      <c r="AEI12" s="102"/>
      <c r="AEJ12" s="102"/>
      <c r="AEK12" s="102"/>
      <c r="AEL12" s="102"/>
      <c r="AEM12" s="102"/>
      <c r="AEN12" s="102"/>
      <c r="AEO12" s="102"/>
      <c r="AEP12" s="102"/>
      <c r="AEQ12" s="102"/>
      <c r="AER12" s="102"/>
      <c r="AES12" s="102"/>
      <c r="AET12" s="102"/>
      <c r="AEU12" s="102"/>
      <c r="AEV12" s="102"/>
      <c r="AEW12" s="102"/>
      <c r="AEX12" s="102"/>
      <c r="AEY12" s="102"/>
      <c r="AEZ12" s="102"/>
      <c r="AFA12" s="102"/>
      <c r="AFB12" s="102"/>
      <c r="AFC12" s="102"/>
      <c r="AFD12" s="102"/>
      <c r="AFE12" s="102"/>
      <c r="AFF12" s="102"/>
      <c r="AFG12" s="102"/>
      <c r="AFH12" s="102"/>
      <c r="AFI12" s="102"/>
      <c r="AFJ12" s="102"/>
      <c r="AFK12" s="102"/>
      <c r="AFL12" s="102"/>
      <c r="AFM12" s="102"/>
      <c r="AFN12" s="102"/>
      <c r="AFO12" s="102"/>
      <c r="AFP12" s="102"/>
      <c r="AFQ12" s="102"/>
      <c r="AFR12" s="102"/>
      <c r="AFS12" s="102"/>
      <c r="AFT12" s="102"/>
      <c r="AFU12" s="102"/>
      <c r="AFV12" s="102"/>
      <c r="AFW12" s="102"/>
      <c r="AFX12" s="102"/>
      <c r="AFY12" s="102"/>
      <c r="AFZ12" s="102"/>
      <c r="AGA12" s="102"/>
      <c r="AGB12" s="102"/>
      <c r="AGC12" s="102"/>
      <c r="AGD12" s="102"/>
      <c r="AGE12" s="102"/>
      <c r="AGF12" s="102"/>
      <c r="AGG12" s="102"/>
      <c r="AGH12" s="102"/>
      <c r="AGI12" s="102"/>
      <c r="AGJ12" s="102"/>
      <c r="AGK12" s="102"/>
      <c r="AGL12" s="102"/>
      <c r="AGM12" s="102"/>
      <c r="AGN12" s="102"/>
      <c r="AGO12" s="102"/>
      <c r="AGP12" s="102"/>
      <c r="AGQ12" s="102"/>
      <c r="AGR12" s="102"/>
      <c r="AGS12" s="102"/>
      <c r="AGT12" s="102"/>
      <c r="AGU12" s="102"/>
      <c r="AGV12" s="102"/>
      <c r="AGW12" s="102"/>
      <c r="AGX12" s="102"/>
      <c r="AGY12" s="102"/>
      <c r="AGZ12" s="102"/>
      <c r="AHA12" s="102"/>
      <c r="AHB12" s="102"/>
      <c r="AHC12" s="102"/>
      <c r="AHD12" s="102"/>
      <c r="AHE12" s="102"/>
      <c r="AHF12" s="102"/>
      <c r="AHG12" s="102"/>
      <c r="AHH12" s="102"/>
      <c r="AHI12" s="102"/>
      <c r="AHJ12" s="102"/>
      <c r="AHK12" s="102"/>
      <c r="AHL12" s="102"/>
      <c r="AHM12" s="102"/>
      <c r="AHN12" s="102"/>
      <c r="AHO12" s="102"/>
      <c r="AHP12" s="102"/>
      <c r="AHQ12" s="102"/>
      <c r="AHR12" s="102"/>
      <c r="AHS12" s="102"/>
      <c r="AHT12" s="102"/>
      <c r="AHU12" s="102"/>
      <c r="AHV12" s="102"/>
      <c r="AHW12" s="102"/>
      <c r="AHX12" s="102"/>
      <c r="AHY12" s="102"/>
      <c r="AHZ12" s="102"/>
      <c r="AIA12" s="102"/>
      <c r="AIB12" s="102"/>
      <c r="AIC12" s="102"/>
      <c r="AID12" s="102"/>
      <c r="AIE12" s="102"/>
      <c r="AIF12" s="102"/>
      <c r="AIG12" s="102"/>
      <c r="AIH12" s="102"/>
      <c r="AII12" s="102"/>
      <c r="AIJ12" s="102"/>
      <c r="AIK12" s="102"/>
      <c r="AIL12" s="102"/>
      <c r="AIM12" s="102"/>
      <c r="AIN12" s="102"/>
      <c r="AIO12" s="102"/>
      <c r="AIP12" s="102"/>
      <c r="AIQ12" s="102"/>
      <c r="AIR12" s="102"/>
      <c r="AIS12" s="102"/>
      <c r="AIT12" s="102"/>
      <c r="AIU12" s="102"/>
      <c r="AIV12" s="102"/>
      <c r="AIW12" s="102"/>
      <c r="AIX12" s="102"/>
      <c r="AIY12" s="102"/>
      <c r="AIZ12" s="102"/>
      <c r="AJA12" s="102"/>
      <c r="AJB12" s="102"/>
      <c r="AJC12" s="102"/>
      <c r="AJD12" s="102"/>
      <c r="AJE12" s="102"/>
      <c r="AJF12" s="102"/>
      <c r="AJG12" s="102"/>
      <c r="AJH12" s="102"/>
      <c r="AJI12" s="102"/>
      <c r="AJJ12" s="102"/>
      <c r="AJK12" s="102"/>
      <c r="AJL12" s="102"/>
      <c r="AJM12" s="102"/>
      <c r="AJN12" s="102"/>
      <c r="AJO12" s="102"/>
      <c r="AJP12" s="102"/>
      <c r="AJQ12" s="102"/>
      <c r="AJR12" s="102"/>
      <c r="AJS12" s="102"/>
      <c r="AJT12" s="102"/>
      <c r="AJU12" s="102"/>
      <c r="AJV12" s="102"/>
      <c r="AJW12" s="102"/>
      <c r="AJX12" s="102"/>
      <c r="AJY12" s="102"/>
      <c r="AJZ12" s="102"/>
      <c r="AKA12" s="102"/>
      <c r="AKB12" s="102"/>
      <c r="AKC12" s="102"/>
      <c r="AKD12" s="102"/>
      <c r="AKE12" s="102"/>
      <c r="AKF12" s="102"/>
      <c r="AKG12" s="102"/>
      <c r="AKH12" s="102"/>
      <c r="AKI12" s="102"/>
      <c r="AKJ12" s="102"/>
      <c r="AKK12" s="102"/>
      <c r="AKL12" s="102"/>
      <c r="AKM12" s="102"/>
      <c r="AKN12" s="102"/>
      <c r="AKO12" s="102"/>
      <c r="AKP12" s="102"/>
      <c r="AKQ12" s="102"/>
      <c r="AKR12" s="102"/>
      <c r="AKS12" s="102"/>
      <c r="AKT12" s="102"/>
      <c r="AKU12" s="102"/>
      <c r="AKV12" s="102"/>
      <c r="AKW12" s="102"/>
      <c r="AKX12" s="102"/>
      <c r="AKY12" s="102"/>
      <c r="AKZ12" s="102"/>
      <c r="ALA12" s="102"/>
      <c r="ALB12" s="102"/>
      <c r="ALC12" s="102"/>
      <c r="ALD12" s="102"/>
      <c r="ALE12" s="102"/>
      <c r="ALF12" s="102"/>
      <c r="ALG12" s="102"/>
      <c r="ALH12" s="102"/>
      <c r="ALI12" s="102"/>
      <c r="ALJ12" s="102"/>
      <c r="ALK12" s="102"/>
      <c r="ALL12" s="102"/>
      <c r="ALM12" s="102"/>
      <c r="ALN12" s="102"/>
      <c r="ALO12" s="102"/>
      <c r="ALP12" s="102"/>
      <c r="ALQ12" s="102"/>
      <c r="ALR12" s="102"/>
      <c r="ALS12" s="102"/>
      <c r="ALT12" s="102"/>
      <c r="ALU12" s="102"/>
      <c r="ALV12" s="102"/>
      <c r="ALW12" s="102"/>
      <c r="ALX12" s="102"/>
      <c r="ALY12" s="102"/>
      <c r="ALZ12" s="102"/>
      <c r="AMA12" s="102"/>
      <c r="AMB12" s="102"/>
      <c r="AMC12" s="102"/>
      <c r="AMD12" s="102"/>
      <c r="AME12" s="102"/>
      <c r="AMF12" s="102"/>
      <c r="AMG12" s="102"/>
      <c r="AMH12" s="102"/>
      <c r="AMI12" s="102"/>
      <c r="AMJ12" s="102"/>
      <c r="AMK12" s="102"/>
      <c r="AML12" s="102"/>
      <c r="AMM12" s="102"/>
      <c r="AMN12" s="102"/>
      <c r="AMO12" s="102"/>
      <c r="AMP12" s="102"/>
      <c r="AMQ12" s="102"/>
      <c r="AMR12" s="102"/>
      <c r="AMS12" s="102"/>
      <c r="AMT12" s="102"/>
      <c r="AMU12" s="102"/>
      <c r="AMV12" s="102"/>
      <c r="AMW12" s="102"/>
      <c r="AMX12" s="102"/>
      <c r="AMY12" s="102"/>
      <c r="AMZ12" s="102"/>
      <c r="ANA12" s="102"/>
      <c r="ANB12" s="102"/>
      <c r="ANC12" s="102"/>
      <c r="AND12" s="102"/>
      <c r="ANE12" s="102"/>
      <c r="ANF12" s="102"/>
      <c r="ANG12" s="102"/>
      <c r="ANH12" s="102"/>
      <c r="ANI12" s="102"/>
      <c r="ANJ12" s="102"/>
      <c r="ANK12" s="102"/>
      <c r="ANL12" s="102"/>
      <c r="ANM12" s="102"/>
      <c r="ANN12" s="102"/>
      <c r="ANO12" s="102"/>
      <c r="ANP12" s="102"/>
      <c r="ANQ12" s="102"/>
      <c r="ANR12" s="102"/>
      <c r="ANS12" s="102"/>
      <c r="ANT12" s="102"/>
      <c r="ANU12" s="102"/>
      <c r="ANV12" s="102"/>
      <c r="ANW12" s="102"/>
      <c r="ANX12" s="102"/>
      <c r="ANY12" s="102"/>
      <c r="ANZ12" s="102"/>
      <c r="AOA12" s="102"/>
      <c r="AOB12" s="102"/>
      <c r="AOC12" s="102"/>
      <c r="AOD12" s="102"/>
      <c r="AOE12" s="102"/>
      <c r="AOF12" s="102"/>
      <c r="AOG12" s="102"/>
      <c r="AOH12" s="102"/>
      <c r="AOI12" s="102"/>
      <c r="AOJ12" s="102"/>
      <c r="AOK12" s="102"/>
      <c r="AOL12" s="102"/>
      <c r="AOM12" s="102"/>
      <c r="AON12" s="102"/>
      <c r="AOO12" s="102"/>
      <c r="AOP12" s="102"/>
      <c r="AOQ12" s="102"/>
      <c r="AOR12" s="102"/>
      <c r="AOS12" s="102"/>
      <c r="AOT12" s="102"/>
      <c r="AOU12" s="102"/>
      <c r="AOV12" s="102"/>
      <c r="AOW12" s="102"/>
      <c r="AOX12" s="102"/>
      <c r="AOY12" s="102"/>
      <c r="AOZ12" s="102"/>
      <c r="APA12" s="102"/>
      <c r="APB12" s="102"/>
      <c r="APC12" s="102"/>
      <c r="APD12" s="102"/>
      <c r="APE12" s="102"/>
      <c r="APF12" s="102"/>
      <c r="APG12" s="102"/>
      <c r="APH12" s="102"/>
      <c r="API12" s="102"/>
      <c r="APJ12" s="102"/>
      <c r="APK12" s="102"/>
      <c r="APL12" s="102"/>
      <c r="APM12" s="102"/>
      <c r="APN12" s="102"/>
      <c r="APO12" s="102"/>
      <c r="APP12" s="102"/>
      <c r="APQ12" s="102"/>
      <c r="APR12" s="102"/>
      <c r="APS12" s="102"/>
      <c r="APT12" s="102"/>
      <c r="APU12" s="102"/>
      <c r="APV12" s="102"/>
      <c r="APW12" s="102"/>
      <c r="APX12" s="102"/>
      <c r="APY12" s="102"/>
      <c r="APZ12" s="102"/>
      <c r="AQA12" s="102"/>
      <c r="AQB12" s="102"/>
      <c r="AQC12" s="102"/>
      <c r="AQD12" s="102"/>
      <c r="AQE12" s="102"/>
      <c r="AQF12" s="102"/>
      <c r="AQG12" s="102"/>
      <c r="AQH12" s="102"/>
      <c r="AQI12" s="102"/>
      <c r="AQJ12" s="102"/>
      <c r="AQK12" s="102"/>
      <c r="AQL12" s="102"/>
      <c r="AQM12" s="102"/>
      <c r="AQN12" s="102"/>
      <c r="AQO12" s="102"/>
      <c r="AQP12" s="102"/>
      <c r="AQQ12" s="102"/>
      <c r="AQR12" s="102"/>
      <c r="AQS12" s="102"/>
      <c r="AQT12" s="102"/>
      <c r="AQU12" s="102"/>
      <c r="AQV12" s="102"/>
      <c r="AQW12" s="102"/>
      <c r="AQX12" s="102"/>
      <c r="AQY12" s="102"/>
      <c r="AQZ12" s="102"/>
      <c r="ARA12" s="102"/>
      <c r="ARB12" s="102"/>
      <c r="ARC12" s="102"/>
      <c r="ARD12" s="102"/>
      <c r="ARE12" s="102"/>
      <c r="ARF12" s="102"/>
      <c r="ARG12" s="102"/>
      <c r="ARH12" s="102"/>
      <c r="ARI12" s="102"/>
      <c r="ARJ12" s="102"/>
      <c r="ARK12" s="102"/>
      <c r="ARL12" s="102"/>
      <c r="ARM12" s="102"/>
      <c r="ARN12" s="102"/>
      <c r="ARO12" s="102"/>
      <c r="ARP12" s="102"/>
      <c r="ARQ12" s="102"/>
      <c r="ARR12" s="102"/>
      <c r="ARS12" s="102"/>
      <c r="ART12" s="102"/>
      <c r="ARU12" s="102"/>
      <c r="ARV12" s="102"/>
      <c r="ARW12" s="102"/>
      <c r="ARX12" s="102"/>
      <c r="ARY12" s="102"/>
      <c r="ARZ12" s="102"/>
      <c r="ASA12" s="102"/>
      <c r="ASB12" s="102"/>
      <c r="ASC12" s="102"/>
      <c r="ASD12" s="102"/>
      <c r="ASE12" s="102"/>
      <c r="ASF12" s="102"/>
      <c r="ASG12" s="102"/>
      <c r="ASH12" s="102"/>
      <c r="ASI12" s="102"/>
      <c r="ASJ12" s="102"/>
      <c r="ASK12" s="102"/>
      <c r="ASL12" s="102"/>
      <c r="ASM12" s="102"/>
      <c r="ASN12" s="102"/>
      <c r="ASO12" s="102"/>
      <c r="ASP12" s="102"/>
      <c r="ASQ12" s="102"/>
      <c r="ASR12" s="102"/>
      <c r="ASS12" s="102"/>
      <c r="AST12" s="102"/>
      <c r="ASU12" s="102"/>
      <c r="ASV12" s="102"/>
      <c r="ASW12" s="102"/>
      <c r="ASX12" s="102"/>
      <c r="ASY12" s="102"/>
      <c r="ASZ12" s="102"/>
      <c r="ATA12" s="102"/>
      <c r="ATB12" s="102"/>
      <c r="ATC12" s="102"/>
      <c r="ATD12" s="102"/>
      <c r="ATE12" s="102"/>
      <c r="ATF12" s="102"/>
      <c r="ATG12" s="102"/>
      <c r="ATH12" s="102"/>
      <c r="ATI12" s="102"/>
      <c r="ATJ12" s="102"/>
      <c r="ATK12" s="102"/>
      <c r="ATL12" s="102"/>
      <c r="ATM12" s="102"/>
      <c r="ATN12" s="102"/>
      <c r="ATO12" s="102"/>
      <c r="ATP12" s="102"/>
      <c r="ATQ12" s="102"/>
      <c r="ATR12" s="102"/>
      <c r="ATS12" s="102"/>
      <c r="ATT12" s="102"/>
      <c r="ATU12" s="102"/>
      <c r="ATV12" s="102"/>
      <c r="ATW12" s="102"/>
      <c r="ATX12" s="102"/>
      <c r="ATY12" s="102"/>
      <c r="ATZ12" s="102"/>
      <c r="AUA12" s="102"/>
      <c r="AUB12" s="102"/>
      <c r="AUC12" s="102"/>
      <c r="AUD12" s="102"/>
      <c r="AUE12" s="102"/>
      <c r="AUF12" s="102"/>
      <c r="AUG12" s="102"/>
      <c r="AUH12" s="102"/>
      <c r="AUI12" s="102"/>
      <c r="AUJ12" s="102"/>
      <c r="AUK12" s="102"/>
      <c r="AUL12" s="102"/>
      <c r="AUM12" s="102"/>
      <c r="AUN12" s="102"/>
      <c r="AUO12" s="102"/>
      <c r="AUP12" s="102"/>
      <c r="AUQ12" s="102"/>
      <c r="AUR12" s="102"/>
      <c r="AUS12" s="102"/>
      <c r="AUT12" s="102"/>
      <c r="AUU12" s="102"/>
      <c r="AUV12" s="102"/>
      <c r="AUW12" s="102"/>
      <c r="AUX12" s="102"/>
      <c r="AUY12" s="102"/>
      <c r="AUZ12" s="102"/>
      <c r="AVA12" s="102"/>
      <c r="AVB12" s="102"/>
      <c r="AVC12" s="102"/>
      <c r="AVD12" s="102"/>
      <c r="AVE12" s="102"/>
      <c r="AVF12" s="102"/>
      <c r="AVG12" s="102"/>
      <c r="AVH12" s="102"/>
      <c r="AVI12" s="102"/>
      <c r="AVJ12" s="102"/>
      <c r="AVK12" s="102"/>
      <c r="AVL12" s="102"/>
      <c r="AVM12" s="102"/>
      <c r="AVN12" s="102"/>
      <c r="AVO12" s="102"/>
      <c r="AVP12" s="102"/>
      <c r="AVQ12" s="102"/>
      <c r="AVR12" s="102"/>
      <c r="AVS12" s="102"/>
      <c r="AVT12" s="102"/>
      <c r="AVU12" s="102"/>
      <c r="AVV12" s="102"/>
      <c r="AVW12" s="102"/>
      <c r="AVX12" s="102"/>
      <c r="AVY12" s="102"/>
      <c r="AVZ12" s="102"/>
      <c r="AWA12" s="102"/>
      <c r="AWB12" s="102"/>
      <c r="AWC12" s="102"/>
      <c r="AWD12" s="102"/>
      <c r="AWE12" s="102"/>
      <c r="AWF12" s="102"/>
      <c r="AWG12" s="102"/>
      <c r="AWH12" s="102"/>
      <c r="AWI12" s="102"/>
      <c r="AWJ12" s="102"/>
      <c r="AWK12" s="102"/>
      <c r="AWL12" s="102"/>
      <c r="AWM12" s="102"/>
      <c r="AWN12" s="102"/>
      <c r="AWO12" s="102"/>
      <c r="AWP12" s="102"/>
      <c r="AWQ12" s="102"/>
      <c r="AWR12" s="102"/>
      <c r="AWS12" s="102"/>
      <c r="AWT12" s="102"/>
      <c r="AWU12" s="102"/>
      <c r="AWV12" s="102"/>
      <c r="AWW12" s="102"/>
      <c r="AWX12" s="102"/>
      <c r="AWY12" s="102"/>
      <c r="AWZ12" s="102"/>
      <c r="AXA12" s="102"/>
      <c r="AXB12" s="102"/>
      <c r="AXC12" s="102"/>
      <c r="AXD12" s="102"/>
      <c r="AXE12" s="102"/>
      <c r="AXF12" s="102"/>
      <c r="AXG12" s="102"/>
      <c r="AXH12" s="102"/>
      <c r="AXI12" s="102"/>
      <c r="AXJ12" s="102"/>
      <c r="AXK12" s="102"/>
      <c r="AXL12" s="102"/>
      <c r="AXM12" s="102"/>
      <c r="AXN12" s="102"/>
      <c r="AXO12" s="102"/>
      <c r="AXP12" s="102"/>
      <c r="AXQ12" s="102"/>
      <c r="AXR12" s="102"/>
      <c r="AXS12" s="102"/>
      <c r="AXT12" s="102"/>
      <c r="AXU12" s="102"/>
      <c r="AXV12" s="102"/>
      <c r="AXW12" s="102"/>
      <c r="AXX12" s="102"/>
      <c r="AXY12" s="102"/>
      <c r="AXZ12" s="102"/>
      <c r="AYA12" s="102"/>
      <c r="AYB12" s="102"/>
      <c r="AYC12" s="102"/>
      <c r="AYD12" s="102"/>
      <c r="AYE12" s="102"/>
      <c r="AYF12" s="102"/>
      <c r="AYG12" s="102"/>
      <c r="AYH12" s="102"/>
      <c r="AYI12" s="102"/>
      <c r="AYJ12" s="102"/>
      <c r="AYK12" s="102"/>
      <c r="AYL12" s="102"/>
      <c r="AYM12" s="102"/>
      <c r="AYN12" s="102"/>
      <c r="AYO12" s="102"/>
      <c r="AYP12" s="102"/>
      <c r="AYQ12" s="102"/>
      <c r="AYR12" s="102"/>
      <c r="AYS12" s="102"/>
      <c r="AYT12" s="102"/>
      <c r="AYU12" s="102"/>
      <c r="AYV12" s="102"/>
      <c r="AYW12" s="102"/>
      <c r="AYX12" s="102"/>
      <c r="AYY12" s="102"/>
      <c r="AYZ12" s="102"/>
      <c r="AZA12" s="102"/>
      <c r="AZB12" s="102"/>
      <c r="AZC12" s="102"/>
      <c r="AZD12" s="102"/>
      <c r="AZE12" s="102"/>
      <c r="AZF12" s="102"/>
      <c r="AZG12" s="102"/>
      <c r="AZH12" s="102"/>
      <c r="AZI12" s="102"/>
      <c r="AZJ12" s="102"/>
      <c r="AZK12" s="102"/>
      <c r="AZL12" s="102"/>
      <c r="AZM12" s="102"/>
      <c r="AZN12" s="102"/>
      <c r="AZO12" s="102"/>
      <c r="AZP12" s="102"/>
      <c r="AZQ12" s="102"/>
      <c r="AZR12" s="102"/>
      <c r="AZS12" s="102"/>
      <c r="AZT12" s="102"/>
      <c r="AZU12" s="102"/>
      <c r="AZV12" s="102"/>
      <c r="AZW12" s="102"/>
      <c r="AZX12" s="102"/>
      <c r="AZY12" s="102"/>
      <c r="AZZ12" s="102"/>
      <c r="BAA12" s="102"/>
      <c r="BAB12" s="102"/>
      <c r="BAC12" s="102"/>
      <c r="BAD12" s="102"/>
      <c r="BAE12" s="102"/>
      <c r="BAF12" s="102"/>
      <c r="BAG12" s="102"/>
      <c r="BAH12" s="102"/>
      <c r="BAI12" s="102"/>
      <c r="BAJ12" s="102"/>
      <c r="BAK12" s="102"/>
      <c r="BAL12" s="102"/>
      <c r="BAM12" s="102"/>
      <c r="BAN12" s="102"/>
      <c r="BAO12" s="102"/>
      <c r="BAP12" s="102"/>
      <c r="BAQ12" s="102"/>
      <c r="BAR12" s="102"/>
      <c r="BAS12" s="102"/>
      <c r="BAT12" s="102"/>
      <c r="BAU12" s="102"/>
      <c r="BAV12" s="102"/>
      <c r="BAW12" s="102"/>
      <c r="BAX12" s="102"/>
      <c r="BAY12" s="102"/>
      <c r="BAZ12" s="102"/>
      <c r="BBA12" s="102"/>
      <c r="BBB12" s="102"/>
      <c r="BBC12" s="102"/>
      <c r="BBD12" s="102"/>
      <c r="BBE12" s="102"/>
      <c r="BBF12" s="102"/>
      <c r="BBG12" s="102"/>
      <c r="BBH12" s="102"/>
      <c r="BBI12" s="102"/>
      <c r="BBJ12" s="102"/>
      <c r="BBK12" s="102"/>
      <c r="BBL12" s="102"/>
      <c r="BBM12" s="102"/>
      <c r="BBN12" s="102"/>
      <c r="BBO12" s="102"/>
      <c r="BBP12" s="102"/>
      <c r="BBQ12" s="102"/>
      <c r="BBR12" s="102"/>
      <c r="BBS12" s="102"/>
      <c r="BBT12" s="102"/>
      <c r="BBU12" s="102"/>
      <c r="BBV12" s="102"/>
      <c r="BBW12" s="102"/>
      <c r="BBX12" s="102"/>
      <c r="BBY12" s="102"/>
      <c r="BBZ12" s="102"/>
      <c r="BCA12" s="102"/>
      <c r="BCB12" s="102"/>
      <c r="BCC12" s="102"/>
      <c r="BCD12" s="102"/>
      <c r="BCE12" s="102"/>
      <c r="BCF12" s="102"/>
      <c r="BCG12" s="102"/>
      <c r="BCH12" s="102"/>
      <c r="BCI12" s="102"/>
      <c r="BCJ12" s="102"/>
      <c r="BCK12" s="102"/>
      <c r="BCL12" s="102"/>
      <c r="BCM12" s="102"/>
      <c r="BCN12" s="102"/>
      <c r="BCO12" s="102"/>
      <c r="BCP12" s="102"/>
      <c r="BCQ12" s="102"/>
      <c r="BCR12" s="102"/>
      <c r="BCS12" s="102"/>
      <c r="BCT12" s="102"/>
      <c r="BCU12" s="102"/>
      <c r="BCV12" s="102"/>
      <c r="BCW12" s="102"/>
      <c r="BCX12" s="102"/>
      <c r="BCY12" s="102"/>
      <c r="BCZ12" s="102"/>
      <c r="BDA12" s="102"/>
      <c r="BDB12" s="102"/>
      <c r="BDC12" s="102"/>
      <c r="BDD12" s="102"/>
      <c r="BDE12" s="102"/>
      <c r="BDF12" s="102"/>
      <c r="BDG12" s="102"/>
      <c r="BDH12" s="102"/>
      <c r="BDI12" s="102"/>
      <c r="BDJ12" s="102"/>
      <c r="BDK12" s="102"/>
      <c r="BDL12" s="102"/>
      <c r="BDM12" s="102"/>
      <c r="BDN12" s="102"/>
      <c r="BDO12" s="102"/>
      <c r="BDP12" s="102"/>
      <c r="BDQ12" s="102"/>
      <c r="BDR12" s="102"/>
      <c r="BDS12" s="102"/>
      <c r="BDT12" s="102"/>
      <c r="BDU12" s="102"/>
      <c r="BDV12" s="102"/>
      <c r="BDW12" s="102"/>
      <c r="BDX12" s="102"/>
      <c r="BDY12" s="102"/>
      <c r="BDZ12" s="102"/>
      <c r="BEA12" s="102"/>
      <c r="BEB12" s="102"/>
      <c r="BEC12" s="102"/>
      <c r="BED12" s="102"/>
      <c r="BEE12" s="102"/>
      <c r="BEF12" s="102"/>
      <c r="BEG12" s="102"/>
      <c r="BEH12" s="102"/>
      <c r="BEI12" s="102"/>
      <c r="BEJ12" s="102"/>
      <c r="BEK12" s="102"/>
      <c r="BEL12" s="102"/>
      <c r="BEM12" s="102"/>
      <c r="BEN12" s="102"/>
      <c r="BEO12" s="102"/>
      <c r="BEP12" s="102"/>
      <c r="BEQ12" s="102"/>
      <c r="BER12" s="102"/>
      <c r="BES12" s="102"/>
      <c r="BET12" s="102"/>
      <c r="BEU12" s="102"/>
      <c r="BEV12" s="102"/>
      <c r="BEW12" s="102"/>
      <c r="BEX12" s="102"/>
      <c r="BEY12" s="102"/>
      <c r="BEZ12" s="102"/>
      <c r="BFA12" s="102"/>
      <c r="BFB12" s="102"/>
      <c r="BFC12" s="102"/>
      <c r="BFD12" s="102"/>
      <c r="BFE12" s="102"/>
      <c r="BFF12" s="102"/>
      <c r="BFG12" s="102"/>
      <c r="BFH12" s="102"/>
      <c r="BFI12" s="102"/>
      <c r="BFJ12" s="102"/>
      <c r="BFK12" s="102"/>
      <c r="BFL12" s="102"/>
      <c r="BFM12" s="102"/>
      <c r="BFN12" s="102"/>
      <c r="BFO12" s="102"/>
      <c r="BFP12" s="102"/>
      <c r="BFQ12" s="102"/>
      <c r="BFR12" s="102"/>
      <c r="BFS12" s="102"/>
      <c r="BFT12" s="102"/>
      <c r="BFU12" s="102"/>
      <c r="BFV12" s="102"/>
      <c r="BFW12" s="102"/>
      <c r="BFX12" s="102"/>
      <c r="BFY12" s="102"/>
      <c r="BFZ12" s="102"/>
      <c r="BGA12" s="102"/>
      <c r="BGB12" s="102"/>
      <c r="BGC12" s="102"/>
      <c r="BGD12" s="102"/>
      <c r="BGE12" s="102"/>
      <c r="BGF12" s="102"/>
      <c r="BGG12" s="102"/>
      <c r="BGH12" s="102"/>
      <c r="BGI12" s="102"/>
      <c r="BGJ12" s="102"/>
      <c r="BGK12" s="102"/>
      <c r="BGL12" s="102"/>
      <c r="BGM12" s="102"/>
      <c r="BGN12" s="102"/>
      <c r="BGO12" s="102"/>
      <c r="BGP12" s="102"/>
      <c r="BGQ12" s="102"/>
      <c r="BGR12" s="102"/>
      <c r="BGS12" s="102"/>
      <c r="BGT12" s="102"/>
      <c r="BGU12" s="102"/>
      <c r="BGV12" s="102"/>
      <c r="BGW12" s="102"/>
      <c r="BGX12" s="102"/>
      <c r="BGY12" s="102"/>
      <c r="BGZ12" s="102"/>
      <c r="BHA12" s="102"/>
      <c r="BHB12" s="102"/>
      <c r="BHC12" s="102"/>
      <c r="BHD12" s="102"/>
      <c r="BHE12" s="102"/>
      <c r="BHF12" s="102"/>
      <c r="BHG12" s="102"/>
      <c r="BHH12" s="102"/>
      <c r="BHI12" s="102"/>
      <c r="BHJ12" s="102"/>
      <c r="BHK12" s="102"/>
      <c r="BHL12" s="102"/>
      <c r="BHM12" s="102"/>
      <c r="BHN12" s="102"/>
      <c r="BHO12" s="102"/>
      <c r="BHP12" s="102"/>
      <c r="BHQ12" s="102"/>
      <c r="BHR12" s="102"/>
      <c r="BHS12" s="102"/>
      <c r="BHT12" s="102"/>
      <c r="BHU12" s="102"/>
      <c r="BHV12" s="102"/>
      <c r="BHW12" s="102"/>
      <c r="BHX12" s="102"/>
      <c r="BHY12" s="102"/>
      <c r="BHZ12" s="102"/>
      <c r="BIA12" s="102"/>
      <c r="BIB12" s="102"/>
      <c r="BIC12" s="102"/>
      <c r="BID12" s="102"/>
      <c r="BIE12" s="102"/>
      <c r="BIF12" s="102"/>
      <c r="BIG12" s="102"/>
      <c r="BIH12" s="102"/>
      <c r="BII12" s="102"/>
      <c r="BIJ12" s="102"/>
      <c r="BIK12" s="102"/>
      <c r="BIL12" s="102"/>
      <c r="BIM12" s="102"/>
      <c r="BIN12" s="102"/>
      <c r="BIO12" s="102"/>
      <c r="BIP12" s="102"/>
      <c r="BIQ12" s="102"/>
      <c r="BIR12" s="102"/>
      <c r="BIS12" s="102"/>
      <c r="BIT12" s="102"/>
      <c r="BIU12" s="102"/>
      <c r="BIV12" s="102"/>
      <c r="BIW12" s="102"/>
      <c r="BIX12" s="102"/>
      <c r="BIY12" s="102"/>
      <c r="BIZ12" s="102"/>
      <c r="BJA12" s="102"/>
      <c r="BJB12" s="102"/>
      <c r="BJC12" s="102"/>
      <c r="BJD12" s="102"/>
      <c r="BJE12" s="102"/>
      <c r="BJF12" s="102"/>
      <c r="BJG12" s="102"/>
      <c r="BJH12" s="102"/>
      <c r="BJI12" s="102"/>
      <c r="BJJ12" s="102"/>
      <c r="BJK12" s="102"/>
      <c r="BJL12" s="102"/>
      <c r="BJM12" s="102"/>
      <c r="BJN12" s="102"/>
      <c r="BJO12" s="102"/>
      <c r="BJP12" s="102"/>
      <c r="BJQ12" s="102"/>
      <c r="BJR12" s="102"/>
      <c r="BJS12" s="102"/>
      <c r="BJT12" s="102"/>
      <c r="BJU12" s="102"/>
      <c r="BJV12" s="102"/>
      <c r="BJW12" s="102"/>
      <c r="BJX12" s="102"/>
      <c r="BJY12" s="102"/>
      <c r="BJZ12" s="102"/>
      <c r="BKA12" s="102"/>
      <c r="BKB12" s="102"/>
      <c r="BKC12" s="102"/>
      <c r="BKD12" s="102"/>
      <c r="BKE12" s="102"/>
      <c r="BKF12" s="102"/>
      <c r="BKG12" s="102"/>
      <c r="BKH12" s="102"/>
      <c r="BKI12" s="102"/>
      <c r="BKJ12" s="102"/>
      <c r="BKK12" s="102"/>
      <c r="BKL12" s="102"/>
      <c r="BKM12" s="102"/>
      <c r="BKN12" s="102"/>
      <c r="BKO12" s="102"/>
      <c r="BKP12" s="102"/>
      <c r="BKQ12" s="102"/>
      <c r="BKR12" s="102"/>
      <c r="BKS12" s="102"/>
      <c r="BKT12" s="102"/>
      <c r="BKU12" s="102"/>
      <c r="BKV12" s="102"/>
      <c r="BKW12" s="102"/>
      <c r="BKX12" s="102"/>
      <c r="BKY12" s="102"/>
      <c r="BKZ12" s="102"/>
      <c r="BLA12" s="102"/>
      <c r="BLB12" s="102"/>
      <c r="BLC12" s="102"/>
      <c r="BLD12" s="102"/>
      <c r="BLE12" s="102"/>
      <c r="BLF12" s="102"/>
      <c r="BLG12" s="102"/>
      <c r="BLH12" s="102"/>
      <c r="BLI12" s="102"/>
      <c r="BLJ12" s="102"/>
      <c r="BLK12" s="102"/>
      <c r="BLL12" s="102"/>
      <c r="BLM12" s="102"/>
      <c r="BLN12" s="102"/>
      <c r="BLO12" s="102"/>
      <c r="BLP12" s="102"/>
      <c r="BLQ12" s="102"/>
      <c r="BLR12" s="102"/>
      <c r="BLS12" s="102"/>
      <c r="BLT12" s="102"/>
      <c r="BLU12" s="102"/>
      <c r="BLV12" s="102"/>
      <c r="BLW12" s="102"/>
      <c r="BLX12" s="102"/>
      <c r="BLY12" s="102"/>
      <c r="BLZ12" s="102"/>
      <c r="BMA12" s="102"/>
      <c r="BMB12" s="102"/>
      <c r="BMC12" s="102"/>
      <c r="BMD12" s="102"/>
      <c r="BME12" s="102"/>
      <c r="BMF12" s="102"/>
      <c r="BMG12" s="102"/>
      <c r="BMH12" s="102"/>
      <c r="BMI12" s="102"/>
      <c r="BMJ12" s="102"/>
      <c r="BMK12" s="102"/>
      <c r="BML12" s="102"/>
      <c r="BMM12" s="102"/>
      <c r="BMN12" s="102"/>
      <c r="BMO12" s="102"/>
      <c r="BMP12" s="102"/>
      <c r="BMQ12" s="102"/>
      <c r="BMR12" s="102"/>
      <c r="BMS12" s="102"/>
      <c r="BMT12" s="102"/>
      <c r="BMU12" s="102"/>
      <c r="BMV12" s="102"/>
      <c r="BMW12" s="102"/>
      <c r="BMX12" s="102"/>
      <c r="BMY12" s="102"/>
      <c r="BMZ12" s="102"/>
      <c r="BNA12" s="102"/>
      <c r="BNB12" s="102"/>
      <c r="BNC12" s="102"/>
      <c r="BND12" s="102"/>
      <c r="BNE12" s="102"/>
      <c r="BNF12" s="102"/>
      <c r="BNG12" s="102"/>
      <c r="BNH12" s="102"/>
      <c r="BNI12" s="102"/>
      <c r="BNJ12" s="102"/>
      <c r="BNK12" s="102"/>
      <c r="BNL12" s="102"/>
      <c r="BNM12" s="102"/>
      <c r="BNN12" s="102"/>
      <c r="BNO12" s="102"/>
      <c r="BNP12" s="102"/>
      <c r="BNQ12" s="102"/>
      <c r="BNR12" s="102"/>
      <c r="BNS12" s="102"/>
      <c r="BNT12" s="102"/>
      <c r="BNU12" s="102"/>
      <c r="BNV12" s="102"/>
      <c r="BNW12" s="102"/>
      <c r="BNX12" s="102"/>
      <c r="BNY12" s="102"/>
      <c r="BNZ12" s="102"/>
      <c r="BOA12" s="102"/>
      <c r="BOB12" s="102"/>
      <c r="BOC12" s="102"/>
      <c r="BOD12" s="102"/>
      <c r="BOE12" s="102"/>
      <c r="BOF12" s="102"/>
      <c r="BOG12" s="102"/>
      <c r="BOH12" s="102"/>
      <c r="BOI12" s="102"/>
      <c r="BOJ12" s="102"/>
      <c r="BOK12" s="102"/>
      <c r="BOL12" s="102"/>
      <c r="BOM12" s="102"/>
      <c r="BON12" s="102"/>
      <c r="BOO12" s="102"/>
      <c r="BOP12" s="102"/>
      <c r="BOQ12" s="102"/>
      <c r="BOR12" s="102"/>
      <c r="BOS12" s="102"/>
      <c r="BOT12" s="102"/>
      <c r="BOU12" s="102"/>
      <c r="BOV12" s="102"/>
      <c r="BOW12" s="102"/>
      <c r="BOX12" s="102"/>
      <c r="BOY12" s="102"/>
      <c r="BOZ12" s="102"/>
      <c r="BPA12" s="102"/>
      <c r="BPB12" s="102"/>
      <c r="BPC12" s="102"/>
      <c r="BPD12" s="102"/>
      <c r="BPE12" s="102"/>
      <c r="BPF12" s="102"/>
      <c r="BPG12" s="102"/>
      <c r="BPH12" s="102"/>
      <c r="BPI12" s="102"/>
      <c r="BPJ12" s="102"/>
      <c r="BPK12" s="102"/>
      <c r="BPL12" s="102"/>
      <c r="BPM12" s="102"/>
      <c r="BPN12" s="102"/>
      <c r="BPO12" s="102"/>
      <c r="BPP12" s="102"/>
      <c r="BPQ12" s="102"/>
      <c r="BPR12" s="102"/>
      <c r="BPS12" s="102"/>
      <c r="BPT12" s="102"/>
      <c r="BPU12" s="102"/>
      <c r="BPV12" s="102"/>
      <c r="BPW12" s="102"/>
      <c r="BPX12" s="102"/>
      <c r="BPY12" s="102"/>
      <c r="BPZ12" s="102"/>
      <c r="BQA12" s="102"/>
      <c r="BQB12" s="102"/>
      <c r="BQC12" s="102"/>
      <c r="BQD12" s="102"/>
      <c r="BQE12" s="102"/>
      <c r="BQF12" s="102"/>
      <c r="BQG12" s="102"/>
      <c r="BQH12" s="102"/>
      <c r="BQI12" s="102"/>
      <c r="BQJ12" s="102"/>
      <c r="BQK12" s="102"/>
      <c r="BQL12" s="102"/>
      <c r="BQM12" s="102"/>
      <c r="BQN12" s="102"/>
      <c r="BQO12" s="102"/>
      <c r="BQP12" s="102"/>
      <c r="BQQ12" s="102"/>
      <c r="BQR12" s="102"/>
      <c r="BQS12" s="102"/>
      <c r="BQT12" s="102"/>
      <c r="BQU12" s="102"/>
      <c r="BQV12" s="102"/>
      <c r="BQW12" s="102"/>
      <c r="BQX12" s="102"/>
      <c r="BQY12" s="102"/>
      <c r="BQZ12" s="102"/>
      <c r="BRA12" s="102"/>
      <c r="BRB12" s="102"/>
      <c r="BRC12" s="102"/>
      <c r="BRD12" s="102"/>
      <c r="BRE12" s="102"/>
      <c r="BRF12" s="102"/>
      <c r="BRG12" s="102"/>
      <c r="BRH12" s="102"/>
      <c r="BRI12" s="102"/>
      <c r="BRJ12" s="102"/>
      <c r="BRK12" s="102"/>
      <c r="BRL12" s="102"/>
      <c r="BRM12" s="102"/>
      <c r="BRN12" s="102"/>
      <c r="BRO12" s="102"/>
      <c r="BRP12" s="102"/>
      <c r="BRQ12" s="102"/>
      <c r="BRR12" s="102"/>
      <c r="BRS12" s="102"/>
      <c r="BRT12" s="102"/>
      <c r="BRU12" s="102"/>
      <c r="BRV12" s="102"/>
      <c r="BRW12" s="102"/>
      <c r="BRX12" s="102"/>
      <c r="BRY12" s="102"/>
      <c r="BRZ12" s="102"/>
      <c r="BSA12" s="102"/>
      <c r="BSB12" s="102"/>
      <c r="BSC12" s="102"/>
      <c r="BSD12" s="102"/>
      <c r="BSE12" s="102"/>
      <c r="BSF12" s="102"/>
      <c r="BSG12" s="102"/>
      <c r="BSH12" s="102"/>
      <c r="BSI12" s="102"/>
      <c r="BSJ12" s="102"/>
      <c r="BSK12" s="102"/>
      <c r="BSL12" s="102"/>
      <c r="BSM12" s="102"/>
      <c r="BSN12" s="102"/>
      <c r="BSO12" s="102"/>
      <c r="BSP12" s="102"/>
      <c r="BSQ12" s="102"/>
      <c r="BSR12" s="102"/>
      <c r="BSS12" s="102"/>
      <c r="BST12" s="102"/>
      <c r="BSU12" s="102"/>
      <c r="BSV12" s="102"/>
      <c r="BSW12" s="102"/>
      <c r="BSX12" s="102"/>
      <c r="BSY12" s="102"/>
      <c r="BSZ12" s="102"/>
      <c r="BTA12" s="102"/>
      <c r="BTB12" s="102"/>
      <c r="BTC12" s="102"/>
      <c r="BTD12" s="102"/>
      <c r="BTE12" s="102"/>
      <c r="BTF12" s="102"/>
      <c r="BTG12" s="102"/>
      <c r="BTH12" s="102"/>
      <c r="BTI12" s="102"/>
      <c r="BTJ12" s="102"/>
      <c r="BTK12" s="102"/>
      <c r="BTL12" s="102"/>
      <c r="BTM12" s="102"/>
      <c r="BTN12" s="102"/>
      <c r="BTO12" s="102"/>
      <c r="BTP12" s="102"/>
      <c r="BTQ12" s="102"/>
      <c r="BTR12" s="102"/>
      <c r="BTS12" s="102"/>
      <c r="BTT12" s="102"/>
      <c r="BTU12" s="102"/>
      <c r="BTV12" s="102"/>
      <c r="BTW12" s="102"/>
      <c r="BTX12" s="102"/>
      <c r="BTY12" s="102"/>
      <c r="BTZ12" s="102"/>
      <c r="BUA12" s="102"/>
      <c r="BUB12" s="102"/>
      <c r="BUC12" s="102"/>
      <c r="BUD12" s="102"/>
      <c r="BUE12" s="102"/>
      <c r="BUF12" s="102"/>
      <c r="BUG12" s="102"/>
      <c r="BUH12" s="102"/>
      <c r="BUI12" s="102"/>
      <c r="BUJ12" s="102"/>
      <c r="BUK12" s="102"/>
      <c r="BUL12" s="102"/>
      <c r="BUM12" s="102"/>
      <c r="BUN12" s="102"/>
      <c r="BUO12" s="102"/>
      <c r="BUP12" s="102"/>
      <c r="BUQ12" s="102"/>
      <c r="BUR12" s="102"/>
      <c r="BUS12" s="102"/>
      <c r="BUT12" s="102"/>
      <c r="BUU12" s="102"/>
      <c r="BUV12" s="102"/>
      <c r="BUW12" s="102"/>
      <c r="BUX12" s="102"/>
      <c r="BUY12" s="102"/>
      <c r="BUZ12" s="102"/>
      <c r="BVA12" s="102"/>
      <c r="BVB12" s="102"/>
      <c r="BVC12" s="102"/>
      <c r="BVD12" s="102"/>
      <c r="BVE12" s="102"/>
      <c r="BVF12" s="102"/>
      <c r="BVG12" s="102"/>
      <c r="BVH12" s="102"/>
      <c r="BVI12" s="102"/>
      <c r="BVJ12" s="102"/>
      <c r="BVK12" s="102"/>
      <c r="BVL12" s="102"/>
      <c r="BVM12" s="102"/>
      <c r="BVN12" s="102"/>
      <c r="BVO12" s="102"/>
      <c r="BVP12" s="102"/>
      <c r="BVQ12" s="102"/>
      <c r="BVR12" s="102"/>
      <c r="BVS12" s="102"/>
      <c r="BVT12" s="102"/>
      <c r="BVU12" s="102"/>
      <c r="BVV12" s="102"/>
      <c r="BVW12" s="102"/>
      <c r="BVX12" s="102"/>
      <c r="BVY12" s="102"/>
      <c r="BVZ12" s="102"/>
      <c r="BWA12" s="102"/>
      <c r="BWB12" s="102"/>
      <c r="BWC12" s="102"/>
      <c r="BWD12" s="102"/>
      <c r="BWE12" s="102"/>
      <c r="BWF12" s="102"/>
      <c r="BWG12" s="102"/>
      <c r="BWH12" s="102"/>
      <c r="BWI12" s="102"/>
      <c r="BWJ12" s="102"/>
      <c r="BWK12" s="102"/>
      <c r="BWL12" s="102"/>
      <c r="BWM12" s="102"/>
      <c r="BWN12" s="102"/>
      <c r="BWO12" s="102"/>
      <c r="BWP12" s="102"/>
      <c r="BWQ12" s="102"/>
      <c r="BWR12" s="102"/>
      <c r="BWS12" s="102"/>
      <c r="BWT12" s="102"/>
      <c r="BWU12" s="102"/>
      <c r="BWV12" s="102"/>
      <c r="BWW12" s="102"/>
      <c r="BWX12" s="102"/>
      <c r="BWY12" s="102"/>
      <c r="BWZ12" s="102"/>
      <c r="BXA12" s="102"/>
      <c r="BXB12" s="102"/>
      <c r="BXC12" s="102"/>
      <c r="BXD12" s="102"/>
      <c r="BXE12" s="102"/>
      <c r="BXF12" s="102"/>
      <c r="BXG12" s="102"/>
      <c r="BXH12" s="102"/>
      <c r="BXI12" s="102"/>
      <c r="BXJ12" s="102"/>
      <c r="BXK12" s="102"/>
      <c r="BXL12" s="102"/>
      <c r="BXM12" s="102"/>
      <c r="BXN12" s="102"/>
      <c r="BXO12" s="102"/>
      <c r="BXP12" s="102"/>
      <c r="BXQ12" s="102"/>
      <c r="BXR12" s="102"/>
      <c r="BXS12" s="102"/>
      <c r="BXT12" s="102"/>
      <c r="BXU12" s="102"/>
      <c r="BXV12" s="102"/>
      <c r="BXW12" s="102"/>
      <c r="BXX12" s="102"/>
      <c r="BXY12" s="102"/>
      <c r="BXZ12" s="102"/>
      <c r="BYA12" s="102"/>
      <c r="BYB12" s="102"/>
      <c r="BYC12" s="102"/>
      <c r="BYD12" s="102"/>
      <c r="BYE12" s="102"/>
      <c r="BYF12" s="102"/>
      <c r="BYG12" s="102"/>
      <c r="BYH12" s="102"/>
      <c r="BYI12" s="102"/>
      <c r="BYJ12" s="102"/>
      <c r="BYK12" s="102"/>
      <c r="BYL12" s="102"/>
      <c r="BYM12" s="102"/>
      <c r="BYN12" s="102"/>
      <c r="BYO12" s="102"/>
      <c r="BYP12" s="102"/>
      <c r="BYQ12" s="102"/>
      <c r="BYR12" s="102"/>
      <c r="BYS12" s="102"/>
      <c r="BYT12" s="102"/>
      <c r="BYU12" s="102"/>
      <c r="BYV12" s="102"/>
      <c r="BYW12" s="102"/>
      <c r="BYX12" s="102"/>
      <c r="BYY12" s="102"/>
      <c r="BYZ12" s="102"/>
      <c r="BZA12" s="102"/>
      <c r="BZB12" s="102"/>
      <c r="BZC12" s="102"/>
      <c r="BZD12" s="102"/>
      <c r="BZE12" s="102"/>
      <c r="BZF12" s="102"/>
      <c r="BZG12" s="102"/>
      <c r="BZH12" s="102"/>
      <c r="BZI12" s="102"/>
      <c r="BZJ12" s="102"/>
      <c r="BZK12" s="102"/>
      <c r="BZL12" s="102"/>
      <c r="BZM12" s="102"/>
      <c r="BZN12" s="102"/>
      <c r="BZO12" s="102"/>
      <c r="BZP12" s="102"/>
      <c r="BZQ12" s="102"/>
      <c r="BZR12" s="102"/>
      <c r="BZS12" s="102"/>
      <c r="BZT12" s="102"/>
      <c r="BZU12" s="102"/>
      <c r="BZV12" s="102"/>
      <c r="BZW12" s="102"/>
      <c r="BZX12" s="102"/>
      <c r="BZY12" s="102"/>
      <c r="BZZ12" s="102"/>
      <c r="CAA12" s="102"/>
      <c r="CAB12" s="102"/>
      <c r="CAC12" s="102"/>
      <c r="CAD12" s="102"/>
      <c r="CAE12" s="102"/>
      <c r="CAF12" s="102"/>
      <c r="CAG12" s="102"/>
      <c r="CAH12" s="102"/>
      <c r="CAI12" s="102"/>
      <c r="CAJ12" s="102"/>
      <c r="CAK12" s="102"/>
      <c r="CAL12" s="102"/>
      <c r="CAM12" s="102"/>
      <c r="CAN12" s="102"/>
      <c r="CAO12" s="102"/>
      <c r="CAP12" s="102"/>
      <c r="CAQ12" s="102"/>
      <c r="CAR12" s="102"/>
      <c r="CAS12" s="102"/>
      <c r="CAT12" s="102"/>
      <c r="CAU12" s="102"/>
      <c r="CAV12" s="102"/>
      <c r="CAW12" s="102"/>
      <c r="CAX12" s="102"/>
      <c r="CAY12" s="102"/>
      <c r="CAZ12" s="102"/>
      <c r="CBA12" s="102"/>
      <c r="CBB12" s="102"/>
      <c r="CBC12" s="102"/>
      <c r="CBD12" s="102"/>
      <c r="CBE12" s="102"/>
      <c r="CBF12" s="102"/>
      <c r="CBG12" s="102"/>
      <c r="CBH12" s="102"/>
      <c r="CBI12" s="102"/>
      <c r="CBJ12" s="102"/>
      <c r="CBK12" s="102"/>
      <c r="CBL12" s="102"/>
      <c r="CBM12" s="102"/>
      <c r="CBN12" s="102"/>
      <c r="CBO12" s="102"/>
      <c r="CBP12" s="102"/>
      <c r="CBQ12" s="102"/>
      <c r="CBR12" s="102"/>
      <c r="CBS12" s="102"/>
      <c r="CBT12" s="102"/>
      <c r="CBU12" s="102"/>
      <c r="CBV12" s="102"/>
      <c r="CBW12" s="102"/>
      <c r="CBX12" s="102"/>
      <c r="CBY12" s="102"/>
      <c r="CBZ12" s="102"/>
      <c r="CCA12" s="102"/>
      <c r="CCB12" s="102"/>
      <c r="CCC12" s="102"/>
      <c r="CCD12" s="102"/>
      <c r="CCE12" s="102"/>
      <c r="CCF12" s="102"/>
      <c r="CCG12" s="102"/>
      <c r="CCH12" s="102"/>
      <c r="CCI12" s="102"/>
      <c r="CCJ12" s="102"/>
      <c r="CCK12" s="102"/>
      <c r="CCL12" s="102"/>
      <c r="CCM12" s="102"/>
      <c r="CCN12" s="102"/>
      <c r="CCO12" s="102"/>
      <c r="CCP12" s="102"/>
      <c r="CCQ12" s="102"/>
      <c r="CCR12" s="102"/>
      <c r="CCS12" s="102"/>
      <c r="CCT12" s="102"/>
      <c r="CCU12" s="102"/>
      <c r="CCV12" s="102"/>
      <c r="CCW12" s="102"/>
      <c r="CCX12" s="102"/>
      <c r="CCY12" s="102"/>
      <c r="CCZ12" s="102"/>
      <c r="CDA12" s="102"/>
      <c r="CDB12" s="102"/>
      <c r="CDC12" s="102"/>
      <c r="CDD12" s="102"/>
      <c r="CDE12" s="102"/>
      <c r="CDF12" s="102"/>
      <c r="CDG12" s="102"/>
      <c r="CDH12" s="102"/>
      <c r="CDI12" s="102"/>
      <c r="CDJ12" s="102"/>
      <c r="CDK12" s="102"/>
      <c r="CDL12" s="102"/>
      <c r="CDM12" s="102"/>
      <c r="CDN12" s="102"/>
      <c r="CDO12" s="102"/>
      <c r="CDP12" s="102"/>
      <c r="CDQ12" s="102"/>
      <c r="CDR12" s="102"/>
      <c r="CDS12" s="102"/>
      <c r="CDT12" s="102"/>
      <c r="CDU12" s="102"/>
      <c r="CDV12" s="102"/>
      <c r="CDW12" s="102"/>
      <c r="CDX12" s="102"/>
      <c r="CDY12" s="102"/>
      <c r="CDZ12" s="102"/>
      <c r="CEA12" s="102"/>
      <c r="CEB12" s="102"/>
      <c r="CEC12" s="102"/>
      <c r="CED12" s="102"/>
      <c r="CEE12" s="102"/>
      <c r="CEF12" s="102"/>
      <c r="CEG12" s="102"/>
      <c r="CEH12" s="102"/>
      <c r="CEI12" s="102"/>
      <c r="CEJ12" s="102"/>
      <c r="CEK12" s="102"/>
      <c r="CEL12" s="102"/>
      <c r="CEM12" s="102"/>
      <c r="CEN12" s="102"/>
      <c r="CEO12" s="102"/>
      <c r="CEP12" s="102"/>
      <c r="CEQ12" s="102"/>
      <c r="CER12" s="102"/>
      <c r="CES12" s="102"/>
      <c r="CET12" s="102"/>
      <c r="CEU12" s="102"/>
      <c r="CEV12" s="102"/>
      <c r="CEW12" s="102"/>
      <c r="CEX12" s="102"/>
      <c r="CEY12" s="102"/>
      <c r="CEZ12" s="102"/>
      <c r="CFA12" s="102"/>
      <c r="CFB12" s="102"/>
      <c r="CFC12" s="102"/>
      <c r="CFD12" s="102"/>
      <c r="CFE12" s="102"/>
      <c r="CFF12" s="102"/>
      <c r="CFG12" s="102"/>
      <c r="CFH12" s="102"/>
      <c r="CFI12" s="102"/>
      <c r="CFJ12" s="102"/>
      <c r="CFK12" s="102"/>
      <c r="CFL12" s="102"/>
      <c r="CFM12" s="102"/>
      <c r="CFN12" s="102"/>
      <c r="CFO12" s="102"/>
      <c r="CFP12" s="102"/>
      <c r="CFQ12" s="102"/>
      <c r="CFR12" s="102"/>
      <c r="CFS12" s="102"/>
      <c r="CFT12" s="102"/>
      <c r="CFU12" s="102"/>
      <c r="CFV12" s="102"/>
      <c r="CFW12" s="102"/>
      <c r="CFX12" s="102"/>
      <c r="CFY12" s="102"/>
      <c r="CFZ12" s="102"/>
      <c r="CGA12" s="102"/>
      <c r="CGB12" s="102"/>
      <c r="CGC12" s="102"/>
      <c r="CGD12" s="102"/>
      <c r="CGE12" s="102"/>
      <c r="CGF12" s="102"/>
      <c r="CGG12" s="102"/>
      <c r="CGH12" s="102"/>
      <c r="CGI12" s="102"/>
      <c r="CGJ12" s="102"/>
      <c r="CGK12" s="102"/>
      <c r="CGL12" s="102"/>
      <c r="CGM12" s="102"/>
      <c r="CGN12" s="102"/>
      <c r="CGO12" s="102"/>
      <c r="CGP12" s="102"/>
      <c r="CGQ12" s="102"/>
      <c r="CGR12" s="102"/>
      <c r="CGS12" s="102"/>
      <c r="CGT12" s="102"/>
      <c r="CGU12" s="102"/>
      <c r="CGV12" s="102"/>
      <c r="CGW12" s="102"/>
      <c r="CGX12" s="102"/>
      <c r="CGY12" s="102"/>
      <c r="CGZ12" s="102"/>
      <c r="CHA12" s="102"/>
      <c r="CHB12" s="102"/>
      <c r="CHC12" s="102"/>
      <c r="CHD12" s="102"/>
      <c r="CHE12" s="102"/>
      <c r="CHF12" s="102"/>
      <c r="CHG12" s="102"/>
      <c r="CHH12" s="102"/>
      <c r="CHI12" s="102"/>
      <c r="CHJ12" s="102"/>
      <c r="CHK12" s="102"/>
      <c r="CHL12" s="102"/>
      <c r="CHM12" s="102"/>
      <c r="CHN12" s="102"/>
      <c r="CHO12" s="102"/>
      <c r="CHP12" s="102"/>
      <c r="CHQ12" s="102"/>
      <c r="CHR12" s="102"/>
      <c r="CHS12" s="102"/>
      <c r="CHT12" s="102"/>
      <c r="CHU12" s="102"/>
      <c r="CHV12" s="102"/>
      <c r="CHW12" s="102"/>
      <c r="CHX12" s="102"/>
      <c r="CHY12" s="102"/>
      <c r="CHZ12" s="102"/>
      <c r="CIA12" s="102"/>
      <c r="CIB12" s="102"/>
      <c r="CIC12" s="102"/>
      <c r="CID12" s="102"/>
      <c r="CIE12" s="102"/>
      <c r="CIF12" s="102"/>
      <c r="CIG12" s="102"/>
      <c r="CIH12" s="102"/>
      <c r="CII12" s="102"/>
      <c r="CIJ12" s="102"/>
      <c r="CIK12" s="102"/>
      <c r="CIL12" s="102"/>
      <c r="CIM12" s="102"/>
      <c r="CIN12" s="102"/>
      <c r="CIO12" s="102"/>
      <c r="CIP12" s="102"/>
      <c r="CIQ12" s="102"/>
      <c r="CIR12" s="102"/>
      <c r="CIS12" s="102"/>
      <c r="CIT12" s="102"/>
      <c r="CIU12" s="102"/>
      <c r="CIV12" s="102"/>
      <c r="CIW12" s="102"/>
      <c r="CIX12" s="102"/>
      <c r="CIY12" s="102"/>
      <c r="CIZ12" s="102"/>
      <c r="CJA12" s="102"/>
      <c r="CJB12" s="102"/>
      <c r="CJC12" s="102"/>
      <c r="CJD12" s="102"/>
      <c r="CJE12" s="102"/>
      <c r="CJF12" s="102"/>
      <c r="CJG12" s="102"/>
      <c r="CJH12" s="102"/>
      <c r="CJI12" s="102"/>
      <c r="CJJ12" s="102"/>
      <c r="CJK12" s="102"/>
      <c r="CJL12" s="102"/>
      <c r="CJM12" s="102"/>
      <c r="CJN12" s="102"/>
      <c r="CJO12" s="102"/>
      <c r="CJP12" s="102"/>
      <c r="CJQ12" s="102"/>
      <c r="CJR12" s="102"/>
      <c r="CJS12" s="102"/>
      <c r="CJT12" s="102"/>
      <c r="CJU12" s="102"/>
      <c r="CJV12" s="102"/>
      <c r="CJW12" s="102"/>
      <c r="CJX12" s="102"/>
      <c r="CJY12" s="102"/>
      <c r="CJZ12" s="102"/>
      <c r="CKA12" s="102"/>
      <c r="CKB12" s="102"/>
      <c r="CKC12" s="102"/>
      <c r="CKD12" s="102"/>
      <c r="CKE12" s="102"/>
      <c r="CKF12" s="102"/>
      <c r="CKG12" s="102"/>
      <c r="CKH12" s="102"/>
      <c r="CKI12" s="102"/>
      <c r="CKJ12" s="102"/>
      <c r="CKK12" s="102"/>
      <c r="CKL12" s="102"/>
      <c r="CKM12" s="102"/>
      <c r="CKN12" s="102"/>
      <c r="CKO12" s="102"/>
      <c r="CKP12" s="102"/>
      <c r="CKQ12" s="102"/>
      <c r="CKR12" s="102"/>
      <c r="CKS12" s="102"/>
      <c r="CKT12" s="102"/>
      <c r="CKU12" s="102"/>
      <c r="CKV12" s="102"/>
      <c r="CKW12" s="102"/>
      <c r="CKX12" s="102"/>
      <c r="CKY12" s="102"/>
      <c r="CKZ12" s="102"/>
      <c r="CLA12" s="102"/>
      <c r="CLB12" s="102"/>
      <c r="CLC12" s="102"/>
      <c r="CLD12" s="102"/>
      <c r="CLE12" s="102"/>
      <c r="CLF12" s="102"/>
      <c r="CLG12" s="102"/>
      <c r="CLH12" s="102"/>
      <c r="CLI12" s="102"/>
      <c r="CLJ12" s="102"/>
      <c r="CLK12" s="102"/>
      <c r="CLL12" s="102"/>
      <c r="CLM12" s="102"/>
      <c r="CLN12" s="102"/>
      <c r="CLO12" s="102"/>
      <c r="CLP12" s="102"/>
      <c r="CLQ12" s="102"/>
      <c r="CLR12" s="102"/>
      <c r="CLS12" s="102"/>
      <c r="CLT12" s="102"/>
      <c r="CLU12" s="102"/>
      <c r="CLV12" s="102"/>
      <c r="CLW12" s="102"/>
      <c r="CLX12" s="102"/>
      <c r="CLY12" s="102"/>
      <c r="CLZ12" s="102"/>
      <c r="CMA12" s="102"/>
      <c r="CMB12" s="102"/>
      <c r="CMC12" s="102"/>
      <c r="CMD12" s="102"/>
      <c r="CME12" s="102"/>
      <c r="CMF12" s="102"/>
      <c r="CMG12" s="102"/>
      <c r="CMH12" s="102"/>
      <c r="CMI12" s="102"/>
      <c r="CMJ12" s="102"/>
      <c r="CMK12" s="102"/>
      <c r="CML12" s="102"/>
      <c r="CMM12" s="102"/>
      <c r="CMN12" s="102"/>
      <c r="CMO12" s="102"/>
      <c r="CMP12" s="102"/>
      <c r="CMQ12" s="102"/>
      <c r="CMR12" s="102"/>
      <c r="CMS12" s="102"/>
      <c r="CMT12" s="102"/>
      <c r="CMU12" s="102"/>
      <c r="CMV12" s="102"/>
      <c r="CMW12" s="102"/>
      <c r="CMX12" s="102"/>
      <c r="CMY12" s="102"/>
      <c r="CMZ12" s="102"/>
      <c r="CNA12" s="102"/>
      <c r="CNB12" s="102"/>
      <c r="CNC12" s="102"/>
      <c r="CND12" s="102"/>
      <c r="CNE12" s="102"/>
      <c r="CNF12" s="102"/>
      <c r="CNG12" s="102"/>
      <c r="CNH12" s="102"/>
      <c r="CNI12" s="102"/>
      <c r="CNJ12" s="102"/>
      <c r="CNK12" s="102"/>
      <c r="CNL12" s="102"/>
      <c r="CNM12" s="102"/>
      <c r="CNN12" s="102"/>
      <c r="CNO12" s="102"/>
      <c r="CNP12" s="102"/>
      <c r="CNQ12" s="102"/>
      <c r="CNR12" s="102"/>
      <c r="CNS12" s="102"/>
      <c r="CNT12" s="102"/>
      <c r="CNU12" s="102"/>
      <c r="CNV12" s="102"/>
      <c r="CNW12" s="102"/>
      <c r="CNX12" s="102"/>
      <c r="CNY12" s="102"/>
      <c r="CNZ12" s="102"/>
      <c r="COA12" s="102"/>
      <c r="COB12" s="102"/>
      <c r="COC12" s="102"/>
      <c r="COD12" s="102"/>
      <c r="COE12" s="102"/>
      <c r="COF12" s="102"/>
      <c r="COG12" s="102"/>
      <c r="COH12" s="102"/>
      <c r="COI12" s="102"/>
      <c r="COJ12" s="102"/>
      <c r="COK12" s="102"/>
      <c r="COL12" s="102"/>
      <c r="COM12" s="102"/>
      <c r="CON12" s="102"/>
      <c r="COO12" s="102"/>
      <c r="COP12" s="102"/>
      <c r="COQ12" s="102"/>
      <c r="COR12" s="102"/>
      <c r="COS12" s="102"/>
      <c r="COT12" s="102"/>
      <c r="COU12" s="102"/>
      <c r="COV12" s="102"/>
      <c r="COW12" s="102"/>
      <c r="COX12" s="102"/>
      <c r="COY12" s="102"/>
      <c r="COZ12" s="102"/>
      <c r="CPA12" s="102"/>
      <c r="CPB12" s="102"/>
      <c r="CPC12" s="102"/>
      <c r="CPD12" s="102"/>
      <c r="CPE12" s="102"/>
      <c r="CPF12" s="102"/>
      <c r="CPG12" s="102"/>
      <c r="CPH12" s="102"/>
      <c r="CPI12" s="102"/>
      <c r="CPJ12" s="102"/>
      <c r="CPK12" s="102"/>
      <c r="CPL12" s="102"/>
      <c r="CPM12" s="102"/>
      <c r="CPN12" s="102"/>
      <c r="CPO12" s="102"/>
      <c r="CPP12" s="102"/>
      <c r="CPQ12" s="102"/>
      <c r="CPR12" s="102"/>
      <c r="CPS12" s="102"/>
      <c r="CPT12" s="102"/>
      <c r="CPU12" s="102"/>
      <c r="CPV12" s="102"/>
      <c r="CPW12" s="102"/>
      <c r="CPX12" s="102"/>
      <c r="CPY12" s="102"/>
      <c r="CPZ12" s="102"/>
      <c r="CQA12" s="102"/>
      <c r="CQB12" s="102"/>
      <c r="CQC12" s="102"/>
      <c r="CQD12" s="102"/>
      <c r="CQE12" s="102"/>
      <c r="CQF12" s="102"/>
      <c r="CQG12" s="102"/>
      <c r="CQH12" s="102"/>
      <c r="CQI12" s="102"/>
      <c r="CQJ12" s="102"/>
      <c r="CQK12" s="102"/>
      <c r="CQL12" s="102"/>
      <c r="CQM12" s="102"/>
      <c r="CQN12" s="102"/>
      <c r="CQO12" s="102"/>
      <c r="CQP12" s="102"/>
      <c r="CQQ12" s="102"/>
      <c r="CQR12" s="102"/>
      <c r="CQS12" s="102"/>
      <c r="CQT12" s="102"/>
      <c r="CQU12" s="102"/>
      <c r="CQV12" s="102"/>
      <c r="CQW12" s="102"/>
      <c r="CQX12" s="102"/>
      <c r="CQY12" s="102"/>
      <c r="CQZ12" s="102"/>
      <c r="CRA12" s="102"/>
      <c r="CRB12" s="102"/>
      <c r="CRC12" s="102"/>
      <c r="CRD12" s="102"/>
      <c r="CRE12" s="102"/>
      <c r="CRF12" s="102"/>
      <c r="CRG12" s="102"/>
      <c r="CRH12" s="102"/>
      <c r="CRI12" s="102"/>
      <c r="CRJ12" s="102"/>
      <c r="CRK12" s="102"/>
      <c r="CRL12" s="102"/>
      <c r="CRM12" s="102"/>
      <c r="CRN12" s="102"/>
      <c r="CRO12" s="102"/>
      <c r="CRP12" s="102"/>
      <c r="CRQ12" s="102"/>
      <c r="CRR12" s="102"/>
      <c r="CRS12" s="102"/>
      <c r="CRT12" s="102"/>
      <c r="CRU12" s="102"/>
      <c r="CRV12" s="102"/>
      <c r="CRW12" s="102"/>
      <c r="CRX12" s="102"/>
      <c r="CRY12" s="102"/>
      <c r="CRZ12" s="102"/>
      <c r="CSA12" s="102"/>
      <c r="CSB12" s="102"/>
      <c r="CSC12" s="102"/>
      <c r="CSD12" s="102"/>
      <c r="CSE12" s="102"/>
      <c r="CSF12" s="102"/>
      <c r="CSG12" s="102"/>
      <c r="CSH12" s="102"/>
      <c r="CSI12" s="102"/>
      <c r="CSJ12" s="102"/>
      <c r="CSK12" s="102"/>
      <c r="CSL12" s="102"/>
      <c r="CSM12" s="102"/>
      <c r="CSN12" s="102"/>
      <c r="CSO12" s="102"/>
      <c r="CSP12" s="102"/>
      <c r="CSQ12" s="102"/>
      <c r="CSR12" s="102"/>
      <c r="CSS12" s="102"/>
      <c r="CST12" s="102"/>
      <c r="CSU12" s="102"/>
      <c r="CSV12" s="102"/>
      <c r="CSW12" s="102"/>
      <c r="CSX12" s="102"/>
      <c r="CSY12" s="102"/>
      <c r="CSZ12" s="102"/>
      <c r="CTA12" s="102"/>
      <c r="CTB12" s="102"/>
      <c r="CTC12" s="102"/>
      <c r="CTD12" s="102"/>
      <c r="CTE12" s="102"/>
      <c r="CTF12" s="102"/>
      <c r="CTG12" s="102"/>
      <c r="CTH12" s="102"/>
      <c r="CTI12" s="102"/>
      <c r="CTJ12" s="102"/>
      <c r="CTK12" s="102"/>
      <c r="CTL12" s="102"/>
      <c r="CTM12" s="102"/>
      <c r="CTN12" s="102"/>
      <c r="CTO12" s="102"/>
      <c r="CTP12" s="102"/>
      <c r="CTQ12" s="102"/>
      <c r="CTR12" s="102"/>
      <c r="CTS12" s="102"/>
      <c r="CTT12" s="102"/>
      <c r="CTU12" s="102"/>
      <c r="CTV12" s="102"/>
      <c r="CTW12" s="102"/>
      <c r="CTX12" s="102"/>
      <c r="CTY12" s="102"/>
      <c r="CTZ12" s="102"/>
      <c r="CUA12" s="102"/>
      <c r="CUB12" s="102"/>
      <c r="CUC12" s="102"/>
      <c r="CUD12" s="102"/>
      <c r="CUE12" s="102"/>
      <c r="CUF12" s="102"/>
      <c r="CUG12" s="102"/>
      <c r="CUH12" s="102"/>
      <c r="CUI12" s="102"/>
      <c r="CUJ12" s="102"/>
      <c r="CUK12" s="102"/>
      <c r="CUL12" s="102"/>
      <c r="CUM12" s="102"/>
      <c r="CUN12" s="102"/>
      <c r="CUO12" s="102"/>
      <c r="CUP12" s="102"/>
      <c r="CUQ12" s="102"/>
      <c r="CUR12" s="102"/>
      <c r="CUS12" s="102"/>
      <c r="CUT12" s="102"/>
      <c r="CUU12" s="102"/>
      <c r="CUV12" s="102"/>
      <c r="CUW12" s="102"/>
      <c r="CUX12" s="102"/>
      <c r="CUY12" s="102"/>
      <c r="CUZ12" s="102"/>
      <c r="CVA12" s="102"/>
      <c r="CVB12" s="102"/>
      <c r="CVC12" s="102"/>
      <c r="CVD12" s="102"/>
      <c r="CVE12" s="102"/>
      <c r="CVF12" s="102"/>
      <c r="CVG12" s="102"/>
      <c r="CVH12" s="102"/>
      <c r="CVI12" s="102"/>
      <c r="CVJ12" s="102"/>
      <c r="CVK12" s="102"/>
      <c r="CVL12" s="102"/>
      <c r="CVM12" s="102"/>
      <c r="CVN12" s="102"/>
      <c r="CVO12" s="102"/>
      <c r="CVP12" s="102"/>
      <c r="CVQ12" s="102"/>
      <c r="CVR12" s="102"/>
      <c r="CVS12" s="102"/>
      <c r="CVT12" s="102"/>
      <c r="CVU12" s="102"/>
      <c r="CVV12" s="102"/>
      <c r="CVW12" s="102"/>
      <c r="CVX12" s="102"/>
      <c r="CVY12" s="102"/>
      <c r="CVZ12" s="102"/>
      <c r="CWA12" s="102"/>
      <c r="CWB12" s="102"/>
      <c r="CWC12" s="102"/>
      <c r="CWD12" s="102"/>
      <c r="CWE12" s="102"/>
      <c r="CWF12" s="102"/>
      <c r="CWG12" s="102"/>
      <c r="CWH12" s="102"/>
      <c r="CWI12" s="102"/>
      <c r="CWJ12" s="102"/>
      <c r="CWK12" s="102"/>
      <c r="CWL12" s="102"/>
      <c r="CWM12" s="102"/>
      <c r="CWN12" s="102"/>
      <c r="CWO12" s="102"/>
      <c r="CWP12" s="102"/>
      <c r="CWQ12" s="102"/>
      <c r="CWR12" s="102"/>
      <c r="CWS12" s="102"/>
      <c r="CWT12" s="102"/>
      <c r="CWU12" s="102"/>
      <c r="CWV12" s="102"/>
      <c r="CWW12" s="102"/>
      <c r="CWX12" s="102"/>
      <c r="CWY12" s="102"/>
      <c r="CWZ12" s="102"/>
      <c r="CXA12" s="102"/>
      <c r="CXB12" s="102"/>
      <c r="CXC12" s="102"/>
      <c r="CXD12" s="102"/>
      <c r="CXE12" s="102"/>
      <c r="CXF12" s="102"/>
      <c r="CXG12" s="102"/>
      <c r="CXH12" s="102"/>
      <c r="CXI12" s="102"/>
      <c r="CXJ12" s="102"/>
      <c r="CXK12" s="102"/>
      <c r="CXL12" s="102"/>
      <c r="CXM12" s="102"/>
      <c r="CXN12" s="102"/>
      <c r="CXO12" s="102"/>
      <c r="CXP12" s="102"/>
      <c r="CXQ12" s="102"/>
      <c r="CXR12" s="102"/>
      <c r="CXS12" s="102"/>
      <c r="CXT12" s="102"/>
      <c r="CXU12" s="102"/>
      <c r="CXV12" s="102"/>
      <c r="CXW12" s="102"/>
      <c r="CXX12" s="102"/>
      <c r="CXY12" s="102"/>
      <c r="CXZ12" s="102"/>
      <c r="CYA12" s="102"/>
      <c r="CYB12" s="102"/>
      <c r="CYC12" s="102"/>
      <c r="CYD12" s="102"/>
      <c r="CYE12" s="102"/>
      <c r="CYF12" s="102"/>
      <c r="CYG12" s="102"/>
      <c r="CYH12" s="102"/>
      <c r="CYI12" s="102"/>
      <c r="CYJ12" s="102"/>
      <c r="CYK12" s="102"/>
      <c r="CYL12" s="102"/>
      <c r="CYM12" s="102"/>
      <c r="CYN12" s="102"/>
      <c r="CYO12" s="102"/>
      <c r="CYP12" s="102"/>
      <c r="CYQ12" s="102"/>
      <c r="CYR12" s="102"/>
      <c r="CYS12" s="102"/>
      <c r="CYT12" s="102"/>
      <c r="CYU12" s="102"/>
      <c r="CYV12" s="102"/>
      <c r="CYW12" s="102"/>
      <c r="CYX12" s="102"/>
      <c r="CYY12" s="102"/>
      <c r="CYZ12" s="102"/>
      <c r="CZA12" s="102"/>
      <c r="CZB12" s="102"/>
      <c r="CZC12" s="102"/>
      <c r="CZD12" s="102"/>
      <c r="CZE12" s="102"/>
      <c r="CZF12" s="102"/>
      <c r="CZG12" s="102"/>
      <c r="CZH12" s="102"/>
      <c r="CZI12" s="102"/>
      <c r="CZJ12" s="102"/>
      <c r="CZK12" s="102"/>
      <c r="CZL12" s="102"/>
      <c r="CZM12" s="102"/>
      <c r="CZN12" s="102"/>
      <c r="CZO12" s="102"/>
      <c r="CZP12" s="102"/>
      <c r="CZQ12" s="102"/>
      <c r="CZR12" s="102"/>
      <c r="CZS12" s="102"/>
      <c r="CZT12" s="102"/>
      <c r="CZU12" s="102"/>
      <c r="CZV12" s="102"/>
      <c r="CZW12" s="102"/>
      <c r="CZX12" s="102"/>
      <c r="CZY12" s="102"/>
      <c r="CZZ12" s="102"/>
      <c r="DAA12" s="102"/>
      <c r="DAB12" s="102"/>
      <c r="DAC12" s="102"/>
      <c r="DAD12" s="102"/>
      <c r="DAE12" s="102"/>
      <c r="DAF12" s="102"/>
      <c r="DAG12" s="102"/>
      <c r="DAH12" s="102"/>
      <c r="DAI12" s="102"/>
      <c r="DAJ12" s="102"/>
      <c r="DAK12" s="102"/>
      <c r="DAL12" s="102"/>
      <c r="DAM12" s="102"/>
      <c r="DAN12" s="102"/>
      <c r="DAO12" s="102"/>
      <c r="DAP12" s="102"/>
      <c r="DAQ12" s="102"/>
      <c r="DAR12" s="102"/>
      <c r="DAS12" s="102"/>
      <c r="DAT12" s="102"/>
      <c r="DAU12" s="102"/>
      <c r="DAV12" s="102"/>
      <c r="DAW12" s="102"/>
      <c r="DAX12" s="102"/>
      <c r="DAY12" s="102"/>
      <c r="DAZ12" s="102"/>
      <c r="DBA12" s="102"/>
      <c r="DBB12" s="102"/>
      <c r="DBC12" s="102"/>
      <c r="DBD12" s="102"/>
      <c r="DBE12" s="102"/>
      <c r="DBF12" s="102"/>
      <c r="DBG12" s="102"/>
      <c r="DBH12" s="102"/>
      <c r="DBI12" s="102"/>
      <c r="DBJ12" s="102"/>
      <c r="DBK12" s="102"/>
      <c r="DBL12" s="102"/>
      <c r="DBM12" s="102"/>
      <c r="DBN12" s="102"/>
      <c r="DBO12" s="102"/>
      <c r="DBP12" s="102"/>
      <c r="DBQ12" s="102"/>
      <c r="DBR12" s="102"/>
      <c r="DBS12" s="102"/>
      <c r="DBT12" s="102"/>
      <c r="DBU12" s="102"/>
      <c r="DBV12" s="102"/>
      <c r="DBW12" s="102"/>
      <c r="DBX12" s="102"/>
      <c r="DBY12" s="102"/>
      <c r="DBZ12" s="102"/>
      <c r="DCA12" s="102"/>
      <c r="DCB12" s="102"/>
      <c r="DCC12" s="102"/>
      <c r="DCD12" s="102"/>
      <c r="DCE12" s="102"/>
      <c r="DCF12" s="102"/>
      <c r="DCG12" s="102"/>
      <c r="DCH12" s="102"/>
      <c r="DCI12" s="102"/>
      <c r="DCJ12" s="102"/>
      <c r="DCK12" s="102"/>
      <c r="DCL12" s="102"/>
      <c r="DCM12" s="102"/>
      <c r="DCN12" s="102"/>
      <c r="DCO12" s="102"/>
      <c r="DCP12" s="102"/>
      <c r="DCQ12" s="102"/>
      <c r="DCR12" s="102"/>
      <c r="DCS12" s="102"/>
      <c r="DCT12" s="102"/>
      <c r="DCU12" s="102"/>
      <c r="DCV12" s="102"/>
      <c r="DCW12" s="102"/>
      <c r="DCX12" s="102"/>
      <c r="DCY12" s="102"/>
      <c r="DCZ12" s="102"/>
      <c r="DDA12" s="102"/>
      <c r="DDB12" s="102"/>
      <c r="DDC12" s="102"/>
      <c r="DDD12" s="102"/>
      <c r="DDE12" s="102"/>
      <c r="DDF12" s="102"/>
      <c r="DDG12" s="102"/>
      <c r="DDH12" s="102"/>
      <c r="DDI12" s="102"/>
      <c r="DDJ12" s="102"/>
      <c r="DDK12" s="102"/>
      <c r="DDL12" s="102"/>
      <c r="DDM12" s="102"/>
      <c r="DDN12" s="102"/>
      <c r="DDO12" s="102"/>
      <c r="DDP12" s="102"/>
      <c r="DDQ12" s="102"/>
      <c r="DDR12" s="102"/>
      <c r="DDS12" s="102"/>
      <c r="DDT12" s="102"/>
      <c r="DDU12" s="102"/>
      <c r="DDV12" s="102"/>
      <c r="DDW12" s="102"/>
      <c r="DDX12" s="102"/>
      <c r="DDY12" s="102"/>
      <c r="DDZ12" s="102"/>
      <c r="DEA12" s="102"/>
      <c r="DEB12" s="102"/>
      <c r="DEC12" s="102"/>
      <c r="DED12" s="102"/>
      <c r="DEE12" s="102"/>
      <c r="DEF12" s="102"/>
      <c r="DEG12" s="102"/>
      <c r="DEH12" s="102"/>
      <c r="DEI12" s="102"/>
      <c r="DEJ12" s="102"/>
      <c r="DEK12" s="102"/>
      <c r="DEL12" s="102"/>
      <c r="DEM12" s="102"/>
      <c r="DEN12" s="102"/>
      <c r="DEO12" s="102"/>
      <c r="DEP12" s="102"/>
      <c r="DEQ12" s="102"/>
      <c r="DER12" s="102"/>
      <c r="DES12" s="102"/>
      <c r="DET12" s="102"/>
      <c r="DEU12" s="102"/>
      <c r="DEV12" s="102"/>
      <c r="DEW12" s="102"/>
      <c r="DEX12" s="102"/>
      <c r="DEY12" s="102"/>
      <c r="DEZ12" s="102"/>
      <c r="DFA12" s="102"/>
      <c r="DFB12" s="102"/>
      <c r="DFC12" s="102"/>
      <c r="DFD12" s="102"/>
      <c r="DFE12" s="102"/>
      <c r="DFF12" s="102"/>
      <c r="DFG12" s="102"/>
      <c r="DFH12" s="102"/>
      <c r="DFI12" s="102"/>
      <c r="DFJ12" s="102"/>
      <c r="DFK12" s="102"/>
      <c r="DFL12" s="102"/>
      <c r="DFM12" s="102"/>
      <c r="DFN12" s="102"/>
      <c r="DFO12" s="102"/>
      <c r="DFP12" s="102"/>
      <c r="DFQ12" s="102"/>
      <c r="DFR12" s="102"/>
      <c r="DFS12" s="102"/>
      <c r="DFT12" s="102"/>
      <c r="DFU12" s="102"/>
      <c r="DFV12" s="102"/>
      <c r="DFW12" s="102"/>
      <c r="DFX12" s="102"/>
      <c r="DFY12" s="102"/>
      <c r="DFZ12" s="102"/>
      <c r="DGA12" s="102"/>
      <c r="DGB12" s="102"/>
      <c r="DGC12" s="102"/>
      <c r="DGD12" s="102"/>
      <c r="DGE12" s="102"/>
      <c r="DGF12" s="102"/>
      <c r="DGG12" s="102"/>
      <c r="DGH12" s="102"/>
      <c r="DGI12" s="102"/>
      <c r="DGJ12" s="102"/>
      <c r="DGK12" s="102"/>
      <c r="DGL12" s="102"/>
      <c r="DGM12" s="102"/>
      <c r="DGN12" s="102"/>
      <c r="DGO12" s="102"/>
      <c r="DGP12" s="102"/>
      <c r="DGQ12" s="102"/>
      <c r="DGR12" s="102"/>
      <c r="DGS12" s="102"/>
      <c r="DGT12" s="102"/>
      <c r="DGU12" s="102"/>
      <c r="DGV12" s="102"/>
      <c r="DGW12" s="102"/>
      <c r="DGX12" s="102"/>
      <c r="DGY12" s="102"/>
      <c r="DGZ12" s="102"/>
      <c r="DHA12" s="102"/>
      <c r="DHB12" s="102"/>
      <c r="DHC12" s="102"/>
      <c r="DHD12" s="102"/>
      <c r="DHE12" s="102"/>
      <c r="DHF12" s="102"/>
      <c r="DHG12" s="102"/>
      <c r="DHH12" s="102"/>
      <c r="DHI12" s="102"/>
      <c r="DHJ12" s="102"/>
      <c r="DHK12" s="102"/>
      <c r="DHL12" s="102"/>
      <c r="DHM12" s="102"/>
      <c r="DHN12" s="102"/>
      <c r="DHO12" s="102"/>
      <c r="DHP12" s="102"/>
      <c r="DHQ12" s="102"/>
      <c r="DHR12" s="102"/>
      <c r="DHS12" s="102"/>
      <c r="DHT12" s="102"/>
      <c r="DHU12" s="102"/>
      <c r="DHV12" s="102"/>
      <c r="DHW12" s="102"/>
      <c r="DHX12" s="102"/>
      <c r="DHY12" s="102"/>
      <c r="DHZ12" s="102"/>
      <c r="DIA12" s="102"/>
      <c r="DIB12" s="102"/>
      <c r="DIC12" s="102"/>
      <c r="DID12" s="102"/>
      <c r="DIE12" s="102"/>
      <c r="DIF12" s="102"/>
      <c r="DIG12" s="102"/>
      <c r="DIH12" s="102"/>
      <c r="DII12" s="102"/>
      <c r="DIJ12" s="102"/>
      <c r="DIK12" s="102"/>
      <c r="DIL12" s="102"/>
      <c r="DIM12" s="102"/>
      <c r="DIN12" s="102"/>
      <c r="DIO12" s="102"/>
      <c r="DIP12" s="102"/>
      <c r="DIQ12" s="102"/>
      <c r="DIR12" s="102"/>
      <c r="DIS12" s="102"/>
      <c r="DIT12" s="102"/>
      <c r="DIU12" s="102"/>
      <c r="DIV12" s="102"/>
      <c r="DIW12" s="102"/>
      <c r="DIX12" s="102"/>
      <c r="DIY12" s="102"/>
      <c r="DIZ12" s="102"/>
      <c r="DJA12" s="102"/>
      <c r="DJB12" s="102"/>
      <c r="DJC12" s="102"/>
      <c r="DJD12" s="102"/>
      <c r="DJE12" s="102"/>
      <c r="DJF12" s="102"/>
      <c r="DJG12" s="102"/>
      <c r="DJH12" s="102"/>
      <c r="DJI12" s="102"/>
      <c r="DJJ12" s="102"/>
      <c r="DJK12" s="102"/>
      <c r="DJL12" s="102"/>
      <c r="DJM12" s="102"/>
      <c r="DJN12" s="102"/>
      <c r="DJO12" s="102"/>
      <c r="DJP12" s="102"/>
      <c r="DJQ12" s="102"/>
      <c r="DJR12" s="102"/>
      <c r="DJS12" s="102"/>
      <c r="DJT12" s="102"/>
      <c r="DJU12" s="102"/>
      <c r="DJV12" s="102"/>
      <c r="DJW12" s="102"/>
      <c r="DJX12" s="102"/>
      <c r="DJY12" s="102"/>
      <c r="DJZ12" s="102"/>
      <c r="DKA12" s="102"/>
      <c r="DKB12" s="102"/>
      <c r="DKC12" s="102"/>
      <c r="DKD12" s="102"/>
      <c r="DKE12" s="102"/>
      <c r="DKF12" s="102"/>
      <c r="DKG12" s="102"/>
      <c r="DKH12" s="102"/>
      <c r="DKI12" s="102"/>
      <c r="DKJ12" s="102"/>
      <c r="DKK12" s="102"/>
      <c r="DKL12" s="102"/>
      <c r="DKM12" s="102"/>
      <c r="DKN12" s="102"/>
      <c r="DKO12" s="102"/>
      <c r="DKP12" s="102"/>
      <c r="DKQ12" s="102"/>
      <c r="DKR12" s="102"/>
      <c r="DKS12" s="102"/>
      <c r="DKT12" s="102"/>
      <c r="DKU12" s="102"/>
      <c r="DKV12" s="102"/>
      <c r="DKW12" s="102"/>
      <c r="DKX12" s="102"/>
      <c r="DKY12" s="102"/>
      <c r="DKZ12" s="102"/>
      <c r="DLA12" s="102"/>
      <c r="DLB12" s="102"/>
      <c r="DLC12" s="102"/>
      <c r="DLD12" s="102"/>
      <c r="DLE12" s="102"/>
      <c r="DLF12" s="102"/>
      <c r="DLG12" s="102"/>
      <c r="DLH12" s="102"/>
      <c r="DLI12" s="102"/>
      <c r="DLJ12" s="102"/>
      <c r="DLK12" s="102"/>
      <c r="DLL12" s="102"/>
      <c r="DLM12" s="102"/>
      <c r="DLN12" s="102"/>
      <c r="DLO12" s="102"/>
      <c r="DLP12" s="102"/>
      <c r="DLQ12" s="102"/>
      <c r="DLR12" s="102"/>
      <c r="DLS12" s="102"/>
      <c r="DLT12" s="102"/>
      <c r="DLU12" s="102"/>
      <c r="DLV12" s="102"/>
      <c r="DLW12" s="102"/>
      <c r="DLX12" s="102"/>
      <c r="DLY12" s="102"/>
      <c r="DLZ12" s="102"/>
      <c r="DMA12" s="102"/>
      <c r="DMB12" s="102"/>
      <c r="DMC12" s="102"/>
      <c r="DMD12" s="102"/>
      <c r="DME12" s="102"/>
      <c r="DMF12" s="102"/>
      <c r="DMG12" s="102"/>
      <c r="DMH12" s="102"/>
      <c r="DMI12" s="102"/>
      <c r="DMJ12" s="102"/>
      <c r="DMK12" s="102"/>
      <c r="DML12" s="102"/>
      <c r="DMM12" s="102"/>
      <c r="DMN12" s="102"/>
      <c r="DMO12" s="102"/>
      <c r="DMP12" s="102"/>
      <c r="DMQ12" s="102"/>
      <c r="DMR12" s="102"/>
      <c r="DMS12" s="102"/>
      <c r="DMT12" s="102"/>
      <c r="DMU12" s="102"/>
      <c r="DMV12" s="102"/>
      <c r="DMW12" s="102"/>
      <c r="DMX12" s="102"/>
      <c r="DMY12" s="102"/>
      <c r="DMZ12" s="102"/>
      <c r="DNA12" s="102"/>
      <c r="DNB12" s="102"/>
      <c r="DNC12" s="102"/>
      <c r="DND12" s="102"/>
      <c r="DNE12" s="102"/>
      <c r="DNF12" s="102"/>
      <c r="DNG12" s="102"/>
      <c r="DNH12" s="102"/>
      <c r="DNI12" s="102"/>
      <c r="DNJ12" s="102"/>
      <c r="DNK12" s="102"/>
      <c r="DNL12" s="102"/>
      <c r="DNM12" s="102"/>
      <c r="DNN12" s="102"/>
      <c r="DNO12" s="102"/>
      <c r="DNP12" s="102"/>
      <c r="DNQ12" s="102"/>
      <c r="DNR12" s="102"/>
      <c r="DNS12" s="102"/>
      <c r="DNT12" s="102"/>
      <c r="DNU12" s="102"/>
      <c r="DNV12" s="102"/>
      <c r="DNW12" s="102"/>
      <c r="DNX12" s="102"/>
      <c r="DNY12" s="102"/>
      <c r="DNZ12" s="102"/>
      <c r="DOA12" s="102"/>
      <c r="DOB12" s="102"/>
      <c r="DOC12" s="102"/>
      <c r="DOD12" s="102"/>
      <c r="DOE12" s="102"/>
      <c r="DOF12" s="102"/>
      <c r="DOG12" s="102"/>
      <c r="DOH12" s="102"/>
      <c r="DOI12" s="102"/>
      <c r="DOJ12" s="102"/>
      <c r="DOK12" s="102"/>
      <c r="DOL12" s="102"/>
      <c r="DOM12" s="102"/>
      <c r="DON12" s="102"/>
      <c r="DOO12" s="102"/>
      <c r="DOP12" s="102"/>
      <c r="DOQ12" s="102"/>
      <c r="DOR12" s="102"/>
      <c r="DOS12" s="102"/>
      <c r="DOT12" s="102"/>
      <c r="DOU12" s="102"/>
      <c r="DOV12" s="102"/>
      <c r="DOW12" s="102"/>
      <c r="DOX12" s="102"/>
      <c r="DOY12" s="102"/>
      <c r="DOZ12" s="102"/>
      <c r="DPA12" s="102"/>
      <c r="DPB12" s="102"/>
      <c r="DPC12" s="102"/>
      <c r="DPD12" s="102"/>
      <c r="DPE12" s="102"/>
      <c r="DPF12" s="102"/>
      <c r="DPG12" s="102"/>
      <c r="DPH12" s="102"/>
      <c r="DPI12" s="102"/>
      <c r="DPJ12" s="102"/>
      <c r="DPK12" s="102"/>
      <c r="DPL12" s="102"/>
      <c r="DPM12" s="102"/>
      <c r="DPN12" s="102"/>
      <c r="DPO12" s="102"/>
      <c r="DPP12" s="102"/>
      <c r="DPQ12" s="102"/>
      <c r="DPR12" s="102"/>
      <c r="DPS12" s="102"/>
      <c r="DPT12" s="102"/>
      <c r="DPU12" s="102"/>
      <c r="DPV12" s="102"/>
      <c r="DPW12" s="102"/>
      <c r="DPX12" s="102"/>
      <c r="DPY12" s="102"/>
      <c r="DPZ12" s="102"/>
      <c r="DQA12" s="102"/>
      <c r="DQB12" s="102"/>
      <c r="DQC12" s="102"/>
      <c r="DQD12" s="102"/>
      <c r="DQE12" s="102"/>
      <c r="DQF12" s="102"/>
      <c r="DQG12" s="102"/>
      <c r="DQH12" s="102"/>
      <c r="DQI12" s="102"/>
      <c r="DQJ12" s="102"/>
      <c r="DQK12" s="102"/>
      <c r="DQL12" s="102"/>
      <c r="DQM12" s="102"/>
      <c r="DQN12" s="102"/>
      <c r="DQO12" s="102"/>
      <c r="DQP12" s="102"/>
      <c r="DQQ12" s="102"/>
      <c r="DQR12" s="102"/>
      <c r="DQS12" s="102"/>
      <c r="DQT12" s="102"/>
      <c r="DQU12" s="102"/>
      <c r="DQV12" s="102"/>
      <c r="DQW12" s="102"/>
      <c r="DQX12" s="102"/>
      <c r="DQY12" s="102"/>
      <c r="DQZ12" s="102"/>
      <c r="DRA12" s="102"/>
      <c r="DRB12" s="102"/>
      <c r="DRC12" s="102"/>
      <c r="DRD12" s="102"/>
      <c r="DRE12" s="102"/>
      <c r="DRF12" s="102"/>
      <c r="DRG12" s="102"/>
      <c r="DRH12" s="102"/>
      <c r="DRI12" s="102"/>
      <c r="DRJ12" s="102"/>
      <c r="DRK12" s="102"/>
      <c r="DRL12" s="102"/>
      <c r="DRM12" s="102"/>
      <c r="DRN12" s="102"/>
      <c r="DRO12" s="102"/>
      <c r="DRP12" s="102"/>
      <c r="DRQ12" s="102"/>
      <c r="DRR12" s="102"/>
      <c r="DRS12" s="102"/>
      <c r="DRT12" s="102"/>
      <c r="DRU12" s="102"/>
      <c r="DRV12" s="102"/>
      <c r="DRW12" s="102"/>
      <c r="DRX12" s="102"/>
      <c r="DRY12" s="102"/>
      <c r="DRZ12" s="102"/>
      <c r="DSA12" s="102"/>
      <c r="DSB12" s="102"/>
      <c r="DSC12" s="102"/>
      <c r="DSD12" s="102"/>
      <c r="DSE12" s="102"/>
      <c r="DSF12" s="102"/>
      <c r="DSG12" s="102"/>
      <c r="DSH12" s="102"/>
      <c r="DSI12" s="102"/>
      <c r="DSJ12" s="102"/>
      <c r="DSK12" s="102"/>
      <c r="DSL12" s="102"/>
      <c r="DSM12" s="102"/>
      <c r="DSN12" s="102"/>
      <c r="DSO12" s="102"/>
      <c r="DSP12" s="102"/>
      <c r="DSQ12" s="102"/>
      <c r="DSR12" s="102"/>
      <c r="DSS12" s="102"/>
      <c r="DST12" s="102"/>
      <c r="DSU12" s="102"/>
      <c r="DSV12" s="102"/>
      <c r="DSW12" s="102"/>
      <c r="DSX12" s="102"/>
      <c r="DSY12" s="102"/>
      <c r="DSZ12" s="102"/>
      <c r="DTA12" s="102"/>
      <c r="DTB12" s="102"/>
      <c r="DTC12" s="102"/>
      <c r="DTD12" s="102"/>
      <c r="DTE12" s="102"/>
      <c r="DTF12" s="102"/>
      <c r="DTG12" s="102"/>
      <c r="DTH12" s="102"/>
      <c r="DTI12" s="102"/>
      <c r="DTJ12" s="102"/>
      <c r="DTK12" s="102"/>
      <c r="DTL12" s="102"/>
      <c r="DTM12" s="102"/>
      <c r="DTN12" s="102"/>
      <c r="DTO12" s="102"/>
      <c r="DTP12" s="102"/>
      <c r="DTQ12" s="102"/>
      <c r="DTR12" s="102"/>
      <c r="DTS12" s="102"/>
      <c r="DTT12" s="102"/>
      <c r="DTU12" s="102"/>
      <c r="DTV12" s="102"/>
      <c r="DTW12" s="102"/>
      <c r="DTX12" s="102"/>
      <c r="DTY12" s="102"/>
      <c r="DTZ12" s="102"/>
      <c r="DUA12" s="102"/>
      <c r="DUB12" s="102"/>
      <c r="DUC12" s="102"/>
      <c r="DUD12" s="102"/>
      <c r="DUE12" s="102"/>
      <c r="DUF12" s="102"/>
      <c r="DUG12" s="102"/>
      <c r="DUH12" s="102"/>
      <c r="DUI12" s="102"/>
      <c r="DUJ12" s="102"/>
      <c r="DUK12" s="102"/>
      <c r="DUL12" s="102"/>
      <c r="DUM12" s="102"/>
      <c r="DUN12" s="102"/>
      <c r="DUO12" s="102"/>
      <c r="DUP12" s="102"/>
      <c r="DUQ12" s="102"/>
      <c r="DUR12" s="102"/>
      <c r="DUS12" s="102"/>
      <c r="DUT12" s="102"/>
      <c r="DUU12" s="102"/>
      <c r="DUV12" s="102"/>
      <c r="DUW12" s="102"/>
      <c r="DUX12" s="102"/>
      <c r="DUY12" s="102"/>
      <c r="DUZ12" s="102"/>
      <c r="DVA12" s="102"/>
      <c r="DVB12" s="102"/>
      <c r="DVC12" s="102"/>
      <c r="DVD12" s="102"/>
      <c r="DVE12" s="102"/>
      <c r="DVF12" s="102"/>
      <c r="DVG12" s="102"/>
      <c r="DVH12" s="102"/>
      <c r="DVI12" s="102"/>
      <c r="DVJ12" s="102"/>
      <c r="DVK12" s="102"/>
      <c r="DVL12" s="102"/>
      <c r="DVM12" s="102"/>
      <c r="DVN12" s="102"/>
      <c r="DVO12" s="102"/>
      <c r="DVP12" s="102"/>
      <c r="DVQ12" s="102"/>
      <c r="DVR12" s="102"/>
      <c r="DVS12" s="102"/>
      <c r="DVT12" s="102"/>
      <c r="DVU12" s="102"/>
      <c r="DVV12" s="102"/>
      <c r="DVW12" s="102"/>
      <c r="DVX12" s="102"/>
      <c r="DVY12" s="102"/>
      <c r="DVZ12" s="102"/>
      <c r="DWA12" s="102"/>
      <c r="DWB12" s="102"/>
      <c r="DWC12" s="102"/>
      <c r="DWD12" s="102"/>
      <c r="DWE12" s="102"/>
      <c r="DWF12" s="102"/>
      <c r="DWG12" s="102"/>
      <c r="DWH12" s="102"/>
      <c r="DWI12" s="102"/>
      <c r="DWJ12" s="102"/>
      <c r="DWK12" s="102"/>
      <c r="DWL12" s="102"/>
      <c r="DWM12" s="102"/>
      <c r="DWN12" s="102"/>
      <c r="DWO12" s="102"/>
      <c r="DWP12" s="102"/>
      <c r="DWQ12" s="102"/>
      <c r="DWR12" s="102"/>
      <c r="DWS12" s="102"/>
      <c r="DWT12" s="102"/>
      <c r="DWU12" s="102"/>
      <c r="DWV12" s="102"/>
      <c r="DWW12" s="102"/>
      <c r="DWX12" s="102"/>
      <c r="DWY12" s="102"/>
      <c r="DWZ12" s="102"/>
      <c r="DXA12" s="102"/>
      <c r="DXB12" s="102"/>
      <c r="DXC12" s="102"/>
      <c r="DXD12" s="102"/>
      <c r="DXE12" s="102"/>
      <c r="DXF12" s="102"/>
      <c r="DXG12" s="102"/>
      <c r="DXH12" s="102"/>
      <c r="DXI12" s="102"/>
      <c r="DXJ12" s="102"/>
      <c r="DXK12" s="102"/>
      <c r="DXL12" s="102"/>
      <c r="DXM12" s="102"/>
      <c r="DXN12" s="102"/>
      <c r="DXO12" s="102"/>
      <c r="DXP12" s="102"/>
      <c r="DXQ12" s="102"/>
      <c r="DXR12" s="102"/>
      <c r="DXS12" s="102"/>
      <c r="DXT12" s="102"/>
      <c r="DXU12" s="102"/>
      <c r="DXV12" s="102"/>
      <c r="DXW12" s="102"/>
      <c r="DXX12" s="102"/>
      <c r="DXY12" s="102"/>
      <c r="DXZ12" s="102"/>
      <c r="DYA12" s="102"/>
      <c r="DYB12" s="102"/>
      <c r="DYC12" s="102"/>
      <c r="DYD12" s="102"/>
      <c r="DYE12" s="102"/>
      <c r="DYF12" s="102"/>
      <c r="DYG12" s="102"/>
      <c r="DYH12" s="102"/>
      <c r="DYI12" s="102"/>
      <c r="DYJ12" s="102"/>
      <c r="DYK12" s="102"/>
      <c r="DYL12" s="102"/>
      <c r="DYM12" s="102"/>
      <c r="DYN12" s="102"/>
      <c r="DYO12" s="102"/>
      <c r="DYP12" s="102"/>
      <c r="DYQ12" s="102"/>
      <c r="DYR12" s="102"/>
      <c r="DYS12" s="102"/>
      <c r="DYT12" s="102"/>
      <c r="DYU12" s="102"/>
      <c r="DYV12" s="102"/>
      <c r="DYW12" s="102"/>
      <c r="DYX12" s="102"/>
      <c r="DYY12" s="102"/>
      <c r="DYZ12" s="102"/>
      <c r="DZA12" s="102"/>
      <c r="DZB12" s="102"/>
      <c r="DZC12" s="102"/>
      <c r="DZD12" s="102"/>
      <c r="DZE12" s="102"/>
      <c r="DZF12" s="102"/>
      <c r="DZG12" s="102"/>
      <c r="DZH12" s="102"/>
      <c r="DZI12" s="102"/>
      <c r="DZJ12" s="102"/>
      <c r="DZK12" s="102"/>
      <c r="DZL12" s="102"/>
      <c r="DZM12" s="102"/>
      <c r="DZN12" s="102"/>
      <c r="DZO12" s="102"/>
      <c r="DZP12" s="102"/>
      <c r="DZQ12" s="102"/>
      <c r="DZR12" s="102"/>
      <c r="DZS12" s="102"/>
      <c r="DZT12" s="102"/>
      <c r="DZU12" s="102"/>
      <c r="DZV12" s="102"/>
      <c r="DZW12" s="102"/>
      <c r="DZX12" s="102"/>
      <c r="DZY12" s="102"/>
      <c r="DZZ12" s="102"/>
      <c r="EAA12" s="102"/>
      <c r="EAB12" s="102"/>
      <c r="EAC12" s="102"/>
      <c r="EAD12" s="102"/>
      <c r="EAE12" s="102"/>
      <c r="EAF12" s="102"/>
      <c r="EAG12" s="102"/>
      <c r="EAH12" s="102"/>
      <c r="EAI12" s="102"/>
      <c r="EAJ12" s="102"/>
      <c r="EAK12" s="102"/>
      <c r="EAL12" s="102"/>
      <c r="EAM12" s="102"/>
      <c r="EAN12" s="102"/>
      <c r="EAO12" s="102"/>
      <c r="EAP12" s="102"/>
      <c r="EAQ12" s="102"/>
      <c r="EAR12" s="102"/>
      <c r="EAS12" s="102"/>
      <c r="EAT12" s="102"/>
      <c r="EAU12" s="102"/>
      <c r="EAV12" s="102"/>
      <c r="EAW12" s="102"/>
      <c r="EAX12" s="102"/>
      <c r="EAY12" s="102"/>
      <c r="EAZ12" s="102"/>
      <c r="EBA12" s="102"/>
      <c r="EBB12" s="102"/>
      <c r="EBC12" s="102"/>
      <c r="EBD12" s="102"/>
      <c r="EBE12" s="102"/>
      <c r="EBF12" s="102"/>
      <c r="EBG12" s="102"/>
      <c r="EBH12" s="102"/>
      <c r="EBI12" s="102"/>
      <c r="EBJ12" s="102"/>
      <c r="EBK12" s="102"/>
      <c r="EBL12" s="102"/>
      <c r="EBM12" s="102"/>
      <c r="EBN12" s="102"/>
      <c r="EBO12" s="102"/>
      <c r="EBP12" s="102"/>
      <c r="EBQ12" s="102"/>
      <c r="EBR12" s="102"/>
      <c r="EBS12" s="102"/>
      <c r="EBT12" s="102"/>
      <c r="EBU12" s="102"/>
      <c r="EBV12" s="102"/>
      <c r="EBW12" s="102"/>
      <c r="EBX12" s="102"/>
      <c r="EBY12" s="102"/>
      <c r="EBZ12" s="102"/>
      <c r="ECA12" s="102"/>
      <c r="ECB12" s="102"/>
      <c r="ECC12" s="102"/>
      <c r="ECD12" s="102"/>
      <c r="ECE12" s="102"/>
      <c r="ECF12" s="102"/>
      <c r="ECG12" s="102"/>
      <c r="ECH12" s="102"/>
      <c r="ECI12" s="102"/>
      <c r="ECJ12" s="102"/>
      <c r="ECK12" s="102"/>
      <c r="ECL12" s="102"/>
      <c r="ECM12" s="102"/>
      <c r="ECN12" s="102"/>
      <c r="ECO12" s="102"/>
      <c r="ECP12" s="102"/>
      <c r="ECQ12" s="102"/>
      <c r="ECR12" s="102"/>
      <c r="ECS12" s="102"/>
      <c r="ECT12" s="102"/>
      <c r="ECU12" s="102"/>
      <c r="ECV12" s="102"/>
      <c r="ECW12" s="102"/>
      <c r="ECX12" s="102"/>
      <c r="ECY12" s="102"/>
      <c r="ECZ12" s="102"/>
      <c r="EDA12" s="102"/>
      <c r="EDB12" s="102"/>
      <c r="EDC12" s="102"/>
      <c r="EDD12" s="102"/>
      <c r="EDE12" s="102"/>
      <c r="EDF12" s="102"/>
      <c r="EDG12" s="102"/>
      <c r="EDH12" s="102"/>
      <c r="EDI12" s="102"/>
      <c r="EDJ12" s="102"/>
      <c r="EDK12" s="102"/>
      <c r="EDL12" s="102"/>
      <c r="EDM12" s="102"/>
      <c r="EDN12" s="102"/>
      <c r="EDO12" s="102"/>
      <c r="EDP12" s="102"/>
      <c r="EDQ12" s="102"/>
      <c r="EDR12" s="102"/>
      <c r="EDS12" s="102"/>
      <c r="EDT12" s="102"/>
      <c r="EDU12" s="102"/>
      <c r="EDV12" s="102"/>
      <c r="EDW12" s="102"/>
      <c r="EDX12" s="102"/>
      <c r="EDY12" s="102"/>
      <c r="EDZ12" s="102"/>
      <c r="EEA12" s="102"/>
      <c r="EEB12" s="102"/>
      <c r="EEC12" s="102"/>
      <c r="EED12" s="102"/>
      <c r="EEE12" s="102"/>
      <c r="EEF12" s="102"/>
      <c r="EEG12" s="102"/>
      <c r="EEH12" s="102"/>
      <c r="EEI12" s="102"/>
      <c r="EEJ12" s="102"/>
      <c r="EEK12" s="102"/>
      <c r="EEL12" s="102"/>
      <c r="EEM12" s="102"/>
      <c r="EEN12" s="102"/>
      <c r="EEO12" s="102"/>
      <c r="EEP12" s="102"/>
      <c r="EEQ12" s="102"/>
      <c r="EER12" s="102"/>
      <c r="EES12" s="102"/>
      <c r="EET12" s="102"/>
      <c r="EEU12" s="102"/>
      <c r="EEV12" s="102"/>
      <c r="EEW12" s="102"/>
      <c r="EEX12" s="102"/>
      <c r="EEY12" s="102"/>
      <c r="EEZ12" s="102"/>
      <c r="EFA12" s="102"/>
      <c r="EFB12" s="102"/>
      <c r="EFC12" s="102"/>
      <c r="EFD12" s="102"/>
      <c r="EFE12" s="102"/>
      <c r="EFF12" s="102"/>
      <c r="EFG12" s="102"/>
      <c r="EFH12" s="102"/>
      <c r="EFI12" s="102"/>
      <c r="EFJ12" s="102"/>
      <c r="EFK12" s="102"/>
      <c r="EFL12" s="102"/>
      <c r="EFM12" s="102"/>
      <c r="EFN12" s="102"/>
      <c r="EFO12" s="102"/>
      <c r="EFP12" s="102"/>
      <c r="EFQ12" s="102"/>
      <c r="EFR12" s="102"/>
      <c r="EFS12" s="102"/>
      <c r="EFT12" s="102"/>
      <c r="EFU12" s="102"/>
      <c r="EFV12" s="102"/>
      <c r="EFW12" s="102"/>
      <c r="EFX12" s="102"/>
      <c r="EFY12" s="102"/>
      <c r="EFZ12" s="102"/>
      <c r="EGA12" s="102"/>
      <c r="EGB12" s="102"/>
      <c r="EGC12" s="102"/>
      <c r="EGD12" s="102"/>
      <c r="EGE12" s="102"/>
      <c r="EGF12" s="102"/>
      <c r="EGG12" s="102"/>
      <c r="EGH12" s="102"/>
      <c r="EGI12" s="102"/>
      <c r="EGJ12" s="102"/>
      <c r="EGK12" s="102"/>
      <c r="EGL12" s="102"/>
      <c r="EGM12" s="102"/>
      <c r="EGN12" s="102"/>
      <c r="EGO12" s="102"/>
      <c r="EGP12" s="102"/>
      <c r="EGQ12" s="102"/>
      <c r="EGR12" s="102"/>
      <c r="EGS12" s="102"/>
      <c r="EGT12" s="102"/>
      <c r="EGU12" s="102"/>
      <c r="EGV12" s="102"/>
      <c r="EGW12" s="102"/>
      <c r="EGX12" s="102"/>
      <c r="EGY12" s="102"/>
      <c r="EGZ12" s="102"/>
      <c r="EHA12" s="102"/>
      <c r="EHB12" s="102"/>
      <c r="EHC12" s="102"/>
      <c r="EHD12" s="102"/>
      <c r="EHE12" s="102"/>
      <c r="EHF12" s="102"/>
      <c r="EHG12" s="102"/>
      <c r="EHH12" s="102"/>
      <c r="EHI12" s="102"/>
      <c r="EHJ12" s="102"/>
      <c r="EHK12" s="102"/>
      <c r="EHL12" s="102"/>
      <c r="EHM12" s="102"/>
      <c r="EHN12" s="102"/>
      <c r="EHO12" s="102"/>
      <c r="EHP12" s="102"/>
      <c r="EHQ12" s="102"/>
      <c r="EHR12" s="102"/>
      <c r="EHS12" s="102"/>
      <c r="EHT12" s="102"/>
      <c r="EHU12" s="102"/>
      <c r="EHV12" s="102"/>
      <c r="EHW12" s="102"/>
      <c r="EHX12" s="102"/>
      <c r="EHY12" s="102"/>
      <c r="EHZ12" s="102"/>
      <c r="EIA12" s="102"/>
      <c r="EIB12" s="102"/>
      <c r="EIC12" s="102"/>
      <c r="EID12" s="102"/>
      <c r="EIE12" s="102"/>
      <c r="EIF12" s="102"/>
      <c r="EIG12" s="102"/>
      <c r="EIH12" s="102"/>
      <c r="EII12" s="102"/>
      <c r="EIJ12" s="102"/>
      <c r="EIK12" s="102"/>
      <c r="EIL12" s="102"/>
      <c r="EIM12" s="102"/>
      <c r="EIN12" s="102"/>
      <c r="EIO12" s="102"/>
      <c r="EIP12" s="102"/>
      <c r="EIQ12" s="102"/>
      <c r="EIR12" s="102"/>
      <c r="EIS12" s="102"/>
      <c r="EIT12" s="102"/>
      <c r="EIU12" s="102"/>
      <c r="EIV12" s="102"/>
      <c r="EIW12" s="102"/>
      <c r="EIX12" s="102"/>
      <c r="EIY12" s="102"/>
      <c r="EIZ12" s="102"/>
      <c r="EJA12" s="102"/>
      <c r="EJB12" s="102"/>
      <c r="EJC12" s="102"/>
      <c r="EJD12" s="102"/>
      <c r="EJE12" s="102"/>
      <c r="EJF12" s="102"/>
      <c r="EJG12" s="102"/>
      <c r="EJH12" s="102"/>
      <c r="EJI12" s="102"/>
      <c r="EJJ12" s="102"/>
      <c r="EJK12" s="102"/>
      <c r="EJL12" s="102"/>
      <c r="EJM12" s="102"/>
      <c r="EJN12" s="102"/>
      <c r="EJO12" s="102"/>
      <c r="EJP12" s="102"/>
      <c r="EJQ12" s="102"/>
      <c r="EJR12" s="102"/>
      <c r="EJS12" s="102"/>
      <c r="EJT12" s="102"/>
      <c r="EJU12" s="102"/>
      <c r="EJV12" s="102"/>
      <c r="EJW12" s="102"/>
      <c r="EJX12" s="102"/>
      <c r="EJY12" s="102"/>
      <c r="EJZ12" s="102"/>
      <c r="EKA12" s="102"/>
      <c r="EKB12" s="102"/>
      <c r="EKC12" s="102"/>
      <c r="EKD12" s="102"/>
      <c r="EKE12" s="102"/>
      <c r="EKF12" s="102"/>
      <c r="EKG12" s="102"/>
      <c r="EKH12" s="102"/>
      <c r="EKI12" s="102"/>
      <c r="EKJ12" s="102"/>
      <c r="EKK12" s="102"/>
      <c r="EKL12" s="102"/>
      <c r="EKM12" s="102"/>
      <c r="EKN12" s="102"/>
      <c r="EKO12" s="102"/>
      <c r="EKP12" s="102"/>
      <c r="EKQ12" s="102"/>
      <c r="EKR12" s="102"/>
      <c r="EKS12" s="102"/>
      <c r="EKT12" s="102"/>
      <c r="EKU12" s="102"/>
      <c r="EKV12" s="102"/>
      <c r="EKW12" s="102"/>
      <c r="EKX12" s="102"/>
      <c r="EKY12" s="102"/>
      <c r="EKZ12" s="102"/>
      <c r="ELA12" s="102"/>
      <c r="ELB12" s="102"/>
      <c r="ELC12" s="102"/>
      <c r="ELD12" s="102"/>
      <c r="ELE12" s="102"/>
      <c r="ELF12" s="102"/>
      <c r="ELG12" s="102"/>
      <c r="ELH12" s="102"/>
      <c r="ELI12" s="102"/>
      <c r="ELJ12" s="102"/>
      <c r="ELK12" s="102"/>
      <c r="ELL12" s="102"/>
      <c r="ELM12" s="102"/>
      <c r="ELN12" s="102"/>
      <c r="ELO12" s="102"/>
      <c r="ELP12" s="102"/>
      <c r="ELQ12" s="102"/>
      <c r="ELR12" s="102"/>
      <c r="ELS12" s="102"/>
      <c r="ELT12" s="102"/>
      <c r="ELU12" s="102"/>
      <c r="ELV12" s="102"/>
      <c r="ELW12" s="102"/>
      <c r="ELX12" s="102"/>
      <c r="ELY12" s="102"/>
      <c r="ELZ12" s="102"/>
      <c r="EMA12" s="102"/>
      <c r="EMB12" s="102"/>
      <c r="EMC12" s="102"/>
      <c r="EMD12" s="102"/>
      <c r="EME12" s="102"/>
      <c r="EMF12" s="102"/>
      <c r="EMG12" s="102"/>
      <c r="EMH12" s="102"/>
      <c r="EMI12" s="102"/>
      <c r="EMJ12" s="102"/>
      <c r="EMK12" s="102"/>
      <c r="EML12" s="102"/>
      <c r="EMM12" s="102"/>
      <c r="EMN12" s="102"/>
      <c r="EMO12" s="102"/>
      <c r="EMP12" s="102"/>
      <c r="EMQ12" s="102"/>
      <c r="EMR12" s="102"/>
      <c r="EMS12" s="102"/>
      <c r="EMT12" s="102"/>
      <c r="EMU12" s="102"/>
      <c r="EMV12" s="102"/>
      <c r="EMW12" s="102"/>
      <c r="EMX12" s="102"/>
      <c r="EMY12" s="102"/>
      <c r="EMZ12" s="102"/>
      <c r="ENA12" s="102"/>
      <c r="ENB12" s="102"/>
      <c r="ENC12" s="102"/>
      <c r="END12" s="102"/>
      <c r="ENE12" s="102"/>
      <c r="ENF12" s="102"/>
      <c r="ENG12" s="102"/>
      <c r="ENH12" s="102"/>
      <c r="ENI12" s="102"/>
      <c r="ENJ12" s="102"/>
      <c r="ENK12" s="102"/>
      <c r="ENL12" s="102"/>
      <c r="ENM12" s="102"/>
      <c r="ENN12" s="102"/>
      <c r="ENO12" s="102"/>
      <c r="ENP12" s="102"/>
      <c r="ENQ12" s="102"/>
      <c r="ENR12" s="102"/>
      <c r="ENS12" s="102"/>
      <c r="ENT12" s="102"/>
      <c r="ENU12" s="102"/>
      <c r="ENV12" s="102"/>
      <c r="ENW12" s="102"/>
      <c r="ENX12" s="102"/>
      <c r="ENY12" s="102"/>
      <c r="ENZ12" s="102"/>
      <c r="EOA12" s="102"/>
      <c r="EOB12" s="102"/>
      <c r="EOC12" s="102"/>
      <c r="EOD12" s="102"/>
      <c r="EOE12" s="102"/>
      <c r="EOF12" s="102"/>
      <c r="EOG12" s="102"/>
      <c r="EOH12" s="102"/>
      <c r="EOI12" s="102"/>
      <c r="EOJ12" s="102"/>
      <c r="EOK12" s="102"/>
      <c r="EOL12" s="102"/>
      <c r="EOM12" s="102"/>
      <c r="EON12" s="102"/>
      <c r="EOO12" s="102"/>
      <c r="EOP12" s="102"/>
      <c r="EOQ12" s="102"/>
      <c r="EOR12" s="102"/>
      <c r="EOS12" s="102"/>
      <c r="EOT12" s="102"/>
      <c r="EOU12" s="102"/>
      <c r="EOV12" s="102"/>
      <c r="EOW12" s="102"/>
      <c r="EOX12" s="102"/>
      <c r="EOY12" s="102"/>
      <c r="EOZ12" s="102"/>
      <c r="EPA12" s="102"/>
      <c r="EPB12" s="102"/>
      <c r="EPC12" s="102"/>
      <c r="EPD12" s="102"/>
      <c r="EPE12" s="102"/>
      <c r="EPF12" s="102"/>
      <c r="EPG12" s="102"/>
      <c r="EPH12" s="102"/>
      <c r="EPI12" s="102"/>
      <c r="EPJ12" s="102"/>
      <c r="EPK12" s="102"/>
      <c r="EPL12" s="102"/>
      <c r="EPM12" s="102"/>
      <c r="EPN12" s="102"/>
      <c r="EPO12" s="102"/>
      <c r="EPP12" s="102"/>
      <c r="EPQ12" s="102"/>
      <c r="EPR12" s="102"/>
      <c r="EPS12" s="102"/>
      <c r="EPT12" s="102"/>
      <c r="EPU12" s="102"/>
      <c r="EPV12" s="102"/>
      <c r="EPW12" s="102"/>
      <c r="EPX12" s="102"/>
      <c r="EPY12" s="102"/>
      <c r="EPZ12" s="102"/>
      <c r="EQA12" s="102"/>
      <c r="EQB12" s="102"/>
      <c r="EQC12" s="102"/>
      <c r="EQD12" s="102"/>
      <c r="EQE12" s="102"/>
      <c r="EQF12" s="102"/>
      <c r="EQG12" s="102"/>
      <c r="EQH12" s="102"/>
      <c r="EQI12" s="102"/>
      <c r="EQJ12" s="102"/>
      <c r="EQK12" s="102"/>
      <c r="EQL12" s="102"/>
      <c r="EQM12" s="102"/>
      <c r="EQN12" s="102"/>
      <c r="EQO12" s="102"/>
      <c r="EQP12" s="102"/>
      <c r="EQQ12" s="102"/>
      <c r="EQR12" s="102"/>
      <c r="EQS12" s="102"/>
      <c r="EQT12" s="102"/>
      <c r="EQU12" s="102"/>
      <c r="EQV12" s="102"/>
      <c r="EQW12" s="102"/>
      <c r="EQX12" s="102"/>
      <c r="EQY12" s="102"/>
      <c r="EQZ12" s="102"/>
      <c r="ERA12" s="102"/>
      <c r="ERB12" s="102"/>
      <c r="ERC12" s="102"/>
      <c r="ERD12" s="102"/>
      <c r="ERE12" s="102"/>
      <c r="ERF12" s="102"/>
      <c r="ERG12" s="102"/>
      <c r="ERH12" s="102"/>
      <c r="ERI12" s="102"/>
      <c r="ERJ12" s="102"/>
      <c r="ERK12" s="102"/>
      <c r="ERL12" s="102"/>
      <c r="ERM12" s="102"/>
      <c r="ERN12" s="102"/>
      <c r="ERO12" s="102"/>
      <c r="ERP12" s="102"/>
      <c r="ERQ12" s="102"/>
      <c r="ERR12" s="102"/>
      <c r="ERS12" s="102"/>
      <c r="ERT12" s="102"/>
      <c r="ERU12" s="102"/>
      <c r="ERV12" s="102"/>
      <c r="ERW12" s="102"/>
      <c r="ERX12" s="102"/>
      <c r="ERY12" s="102"/>
      <c r="ERZ12" s="102"/>
      <c r="ESA12" s="102"/>
      <c r="ESB12" s="102"/>
      <c r="ESC12" s="102"/>
      <c r="ESD12" s="102"/>
      <c r="ESE12" s="102"/>
      <c r="ESF12" s="102"/>
      <c r="ESG12" s="102"/>
      <c r="ESH12" s="102"/>
      <c r="ESI12" s="102"/>
      <c r="ESJ12" s="102"/>
      <c r="ESK12" s="102"/>
      <c r="ESL12" s="102"/>
      <c r="ESM12" s="102"/>
      <c r="ESN12" s="102"/>
      <c r="ESO12" s="102"/>
      <c r="ESP12" s="102"/>
      <c r="ESQ12" s="102"/>
      <c r="ESR12" s="102"/>
      <c r="ESS12" s="102"/>
      <c r="EST12" s="102"/>
      <c r="ESU12" s="102"/>
      <c r="ESV12" s="102"/>
      <c r="ESW12" s="102"/>
      <c r="ESX12" s="102"/>
      <c r="ESY12" s="102"/>
      <c r="ESZ12" s="102"/>
      <c r="ETA12" s="102"/>
      <c r="ETB12" s="102"/>
      <c r="ETC12" s="102"/>
      <c r="ETD12" s="102"/>
      <c r="ETE12" s="102"/>
      <c r="ETF12" s="102"/>
      <c r="ETG12" s="102"/>
      <c r="ETH12" s="102"/>
      <c r="ETI12" s="102"/>
      <c r="ETJ12" s="102"/>
      <c r="ETK12" s="102"/>
      <c r="ETL12" s="102"/>
      <c r="ETM12" s="102"/>
      <c r="ETN12" s="102"/>
      <c r="ETO12" s="102"/>
      <c r="ETP12" s="102"/>
      <c r="ETQ12" s="102"/>
      <c r="ETR12" s="102"/>
      <c r="ETS12" s="102"/>
      <c r="ETT12" s="102"/>
      <c r="ETU12" s="102"/>
      <c r="ETV12" s="102"/>
      <c r="ETW12" s="102"/>
      <c r="ETX12" s="102"/>
      <c r="ETY12" s="102"/>
      <c r="ETZ12" s="102"/>
      <c r="EUA12" s="102"/>
      <c r="EUB12" s="102"/>
      <c r="EUC12" s="102"/>
      <c r="EUD12" s="102"/>
      <c r="EUE12" s="102"/>
      <c r="EUF12" s="102"/>
      <c r="EUG12" s="102"/>
      <c r="EUH12" s="102"/>
      <c r="EUI12" s="102"/>
      <c r="EUJ12" s="102"/>
      <c r="EUK12" s="102"/>
      <c r="EUL12" s="102"/>
      <c r="EUM12" s="102"/>
      <c r="EUN12" s="102"/>
      <c r="EUO12" s="102"/>
      <c r="EUP12" s="102"/>
      <c r="EUQ12" s="102"/>
      <c r="EUR12" s="102"/>
      <c r="EUS12" s="102"/>
      <c r="EUT12" s="102"/>
      <c r="EUU12" s="102"/>
      <c r="EUV12" s="102"/>
      <c r="EUW12" s="102"/>
      <c r="EUX12" s="102"/>
      <c r="EUY12" s="102"/>
      <c r="EUZ12" s="102"/>
      <c r="EVA12" s="102"/>
      <c r="EVB12" s="102"/>
      <c r="EVC12" s="102"/>
      <c r="EVD12" s="102"/>
      <c r="EVE12" s="102"/>
      <c r="EVF12" s="102"/>
      <c r="EVG12" s="102"/>
      <c r="EVH12" s="102"/>
      <c r="EVI12" s="102"/>
      <c r="EVJ12" s="102"/>
      <c r="EVK12" s="102"/>
      <c r="EVL12" s="102"/>
      <c r="EVM12" s="102"/>
      <c r="EVN12" s="102"/>
      <c r="EVO12" s="102"/>
      <c r="EVP12" s="102"/>
      <c r="EVQ12" s="102"/>
      <c r="EVR12" s="102"/>
      <c r="EVS12" s="102"/>
      <c r="EVT12" s="102"/>
      <c r="EVU12" s="102"/>
      <c r="EVV12" s="102"/>
      <c r="EVW12" s="102"/>
      <c r="EVX12" s="102"/>
      <c r="EVY12" s="102"/>
      <c r="EVZ12" s="102"/>
      <c r="EWA12" s="102"/>
      <c r="EWB12" s="102"/>
      <c r="EWC12" s="102"/>
      <c r="EWD12" s="102"/>
      <c r="EWE12" s="102"/>
      <c r="EWF12" s="102"/>
      <c r="EWG12" s="102"/>
      <c r="EWH12" s="102"/>
      <c r="EWI12" s="102"/>
      <c r="EWJ12" s="102"/>
      <c r="EWK12" s="102"/>
      <c r="EWL12" s="102"/>
      <c r="EWM12" s="102"/>
      <c r="EWN12" s="102"/>
      <c r="EWO12" s="102"/>
      <c r="EWP12" s="102"/>
      <c r="EWQ12" s="102"/>
      <c r="EWR12" s="102"/>
      <c r="EWS12" s="102"/>
      <c r="EWT12" s="102"/>
      <c r="EWU12" s="102"/>
      <c r="EWV12" s="102"/>
      <c r="EWW12" s="102"/>
      <c r="EWX12" s="102"/>
      <c r="EWY12" s="102"/>
      <c r="EWZ12" s="102"/>
      <c r="EXA12" s="102"/>
      <c r="EXB12" s="102"/>
      <c r="EXC12" s="102"/>
      <c r="EXD12" s="102"/>
      <c r="EXE12" s="102"/>
      <c r="EXF12" s="102"/>
      <c r="EXG12" s="102"/>
      <c r="EXH12" s="102"/>
      <c r="EXI12" s="102"/>
      <c r="EXJ12" s="102"/>
      <c r="EXK12" s="102"/>
      <c r="EXL12" s="102"/>
      <c r="EXM12" s="102"/>
      <c r="EXN12" s="102"/>
      <c r="EXO12" s="102"/>
      <c r="EXP12" s="102"/>
      <c r="EXQ12" s="102"/>
      <c r="EXR12" s="102"/>
      <c r="EXS12" s="102"/>
      <c r="EXT12" s="102"/>
      <c r="EXU12" s="102"/>
      <c r="EXV12" s="102"/>
      <c r="EXW12" s="102"/>
      <c r="EXX12" s="102"/>
      <c r="EXY12" s="102"/>
      <c r="EXZ12" s="102"/>
      <c r="EYA12" s="102"/>
      <c r="EYB12" s="102"/>
      <c r="EYC12" s="102"/>
      <c r="EYD12" s="102"/>
      <c r="EYE12" s="102"/>
      <c r="EYF12" s="102"/>
      <c r="EYG12" s="102"/>
      <c r="EYH12" s="102"/>
      <c r="EYI12" s="102"/>
      <c r="EYJ12" s="102"/>
      <c r="EYK12" s="102"/>
      <c r="EYL12" s="102"/>
      <c r="EYM12" s="102"/>
      <c r="EYN12" s="102"/>
      <c r="EYO12" s="102"/>
      <c r="EYP12" s="102"/>
      <c r="EYQ12" s="102"/>
      <c r="EYR12" s="102"/>
      <c r="EYS12" s="102"/>
      <c r="EYT12" s="102"/>
      <c r="EYU12" s="102"/>
      <c r="EYV12" s="102"/>
      <c r="EYW12" s="102"/>
      <c r="EYX12" s="102"/>
      <c r="EYY12" s="102"/>
      <c r="EYZ12" s="102"/>
      <c r="EZA12" s="102"/>
      <c r="EZB12" s="102"/>
      <c r="EZC12" s="102"/>
      <c r="EZD12" s="102"/>
      <c r="EZE12" s="102"/>
      <c r="EZF12" s="102"/>
      <c r="EZG12" s="102"/>
      <c r="EZH12" s="102"/>
      <c r="EZI12" s="102"/>
      <c r="EZJ12" s="102"/>
      <c r="EZK12" s="102"/>
      <c r="EZL12" s="102"/>
      <c r="EZM12" s="102"/>
      <c r="EZN12" s="102"/>
      <c r="EZO12" s="102"/>
      <c r="EZP12" s="102"/>
      <c r="EZQ12" s="102"/>
      <c r="EZR12" s="102"/>
      <c r="EZS12" s="102"/>
      <c r="EZT12" s="102"/>
      <c r="EZU12" s="102"/>
      <c r="EZV12" s="102"/>
      <c r="EZW12" s="102"/>
      <c r="EZX12" s="102"/>
      <c r="EZY12" s="102"/>
      <c r="EZZ12" s="102"/>
      <c r="FAA12" s="102"/>
      <c r="FAB12" s="102"/>
      <c r="FAC12" s="102"/>
      <c r="FAD12" s="102"/>
      <c r="FAE12" s="102"/>
      <c r="FAF12" s="102"/>
      <c r="FAG12" s="102"/>
      <c r="FAH12" s="102"/>
      <c r="FAI12" s="102"/>
      <c r="FAJ12" s="102"/>
      <c r="FAK12" s="102"/>
      <c r="FAL12" s="102"/>
      <c r="FAM12" s="102"/>
      <c r="FAN12" s="102"/>
      <c r="FAO12" s="102"/>
      <c r="FAP12" s="102"/>
      <c r="FAQ12" s="102"/>
      <c r="FAR12" s="102"/>
      <c r="FAS12" s="102"/>
      <c r="FAT12" s="102"/>
      <c r="FAU12" s="102"/>
      <c r="FAV12" s="102"/>
      <c r="FAW12" s="102"/>
      <c r="FAX12" s="102"/>
      <c r="FAY12" s="102"/>
      <c r="FAZ12" s="102"/>
      <c r="FBA12" s="102"/>
      <c r="FBB12" s="102"/>
      <c r="FBC12" s="102"/>
      <c r="FBD12" s="102"/>
      <c r="FBE12" s="102"/>
      <c r="FBF12" s="102"/>
      <c r="FBG12" s="102"/>
      <c r="FBH12" s="102"/>
      <c r="FBI12" s="102"/>
      <c r="FBJ12" s="102"/>
      <c r="FBK12" s="102"/>
      <c r="FBL12" s="102"/>
      <c r="FBM12" s="102"/>
      <c r="FBN12" s="102"/>
      <c r="FBO12" s="102"/>
      <c r="FBP12" s="102"/>
      <c r="FBQ12" s="102"/>
      <c r="FBR12" s="102"/>
      <c r="FBS12" s="102"/>
      <c r="FBT12" s="102"/>
      <c r="FBU12" s="102"/>
      <c r="FBV12" s="102"/>
      <c r="FBW12" s="102"/>
      <c r="FBX12" s="102"/>
      <c r="FBY12" s="102"/>
      <c r="FBZ12" s="102"/>
      <c r="FCA12" s="102"/>
      <c r="FCB12" s="102"/>
      <c r="FCC12" s="102"/>
      <c r="FCD12" s="102"/>
      <c r="FCE12" s="102"/>
      <c r="FCF12" s="102"/>
      <c r="FCG12" s="102"/>
      <c r="FCH12" s="102"/>
      <c r="FCI12" s="102"/>
      <c r="FCJ12" s="102"/>
      <c r="FCK12" s="102"/>
      <c r="FCL12" s="102"/>
      <c r="FCM12" s="102"/>
      <c r="FCN12" s="102"/>
      <c r="FCO12" s="102"/>
      <c r="FCP12" s="102"/>
      <c r="FCQ12" s="102"/>
      <c r="FCR12" s="102"/>
      <c r="FCS12" s="102"/>
      <c r="FCT12" s="102"/>
      <c r="FCU12" s="102"/>
      <c r="FCV12" s="102"/>
      <c r="FCW12" s="102"/>
      <c r="FCX12" s="102"/>
      <c r="FCY12" s="102"/>
      <c r="FCZ12" s="102"/>
      <c r="FDA12" s="102"/>
      <c r="FDB12" s="102"/>
      <c r="FDC12" s="102"/>
      <c r="FDD12" s="102"/>
      <c r="FDE12" s="102"/>
      <c r="FDF12" s="102"/>
      <c r="FDG12" s="102"/>
      <c r="FDH12" s="102"/>
      <c r="FDI12" s="102"/>
      <c r="FDJ12" s="102"/>
      <c r="FDK12" s="102"/>
      <c r="FDL12" s="102"/>
      <c r="FDM12" s="102"/>
      <c r="FDN12" s="102"/>
      <c r="FDO12" s="102"/>
      <c r="FDP12" s="102"/>
      <c r="FDQ12" s="102"/>
      <c r="FDR12" s="102"/>
      <c r="FDS12" s="102"/>
      <c r="FDT12" s="102"/>
      <c r="FDU12" s="102"/>
      <c r="FDV12" s="102"/>
      <c r="FDW12" s="102"/>
      <c r="FDX12" s="102"/>
      <c r="FDY12" s="102"/>
      <c r="FDZ12" s="102"/>
      <c r="FEA12" s="102"/>
      <c r="FEB12" s="102"/>
      <c r="FEC12" s="102"/>
      <c r="FED12" s="102"/>
      <c r="FEE12" s="102"/>
      <c r="FEF12" s="102"/>
      <c r="FEG12" s="102"/>
      <c r="FEH12" s="102"/>
      <c r="FEI12" s="102"/>
      <c r="FEJ12" s="102"/>
      <c r="FEK12" s="102"/>
      <c r="FEL12" s="102"/>
      <c r="FEM12" s="102"/>
      <c r="FEN12" s="102"/>
      <c r="FEO12" s="102"/>
      <c r="FEP12" s="102"/>
      <c r="FEQ12" s="102"/>
      <c r="FER12" s="102"/>
      <c r="FES12" s="102"/>
      <c r="FET12" s="102"/>
      <c r="FEU12" s="102"/>
      <c r="FEV12" s="102"/>
      <c r="FEW12" s="102"/>
      <c r="FEX12" s="102"/>
      <c r="FEY12" s="102"/>
      <c r="FEZ12" s="102"/>
      <c r="FFA12" s="102"/>
      <c r="FFB12" s="102"/>
      <c r="FFC12" s="102"/>
      <c r="FFD12" s="102"/>
      <c r="FFE12" s="102"/>
      <c r="FFF12" s="102"/>
      <c r="FFG12" s="102"/>
      <c r="FFH12" s="102"/>
      <c r="FFI12" s="102"/>
      <c r="FFJ12" s="102"/>
      <c r="FFK12" s="102"/>
      <c r="FFL12" s="102"/>
      <c r="FFM12" s="102"/>
      <c r="FFN12" s="102"/>
      <c r="FFO12" s="102"/>
      <c r="FFP12" s="102"/>
      <c r="FFQ12" s="102"/>
      <c r="FFR12" s="102"/>
      <c r="FFS12" s="102"/>
      <c r="FFT12" s="102"/>
      <c r="FFU12" s="102"/>
      <c r="FFV12" s="102"/>
      <c r="FFW12" s="102"/>
      <c r="FFX12" s="102"/>
      <c r="FFY12" s="102"/>
      <c r="FFZ12" s="102"/>
      <c r="FGA12" s="102"/>
      <c r="FGB12" s="102"/>
      <c r="FGC12" s="102"/>
      <c r="FGD12" s="102"/>
      <c r="FGE12" s="102"/>
      <c r="FGF12" s="102"/>
      <c r="FGG12" s="102"/>
      <c r="FGH12" s="102"/>
      <c r="FGI12" s="102"/>
      <c r="FGJ12" s="102"/>
      <c r="FGK12" s="102"/>
      <c r="FGL12" s="102"/>
      <c r="FGM12" s="102"/>
      <c r="FGN12" s="102"/>
      <c r="FGO12" s="102"/>
      <c r="FGP12" s="102"/>
      <c r="FGQ12" s="102"/>
      <c r="FGR12" s="102"/>
      <c r="FGS12" s="102"/>
      <c r="FGT12" s="102"/>
      <c r="FGU12" s="102"/>
      <c r="FGV12" s="102"/>
      <c r="FGW12" s="102"/>
      <c r="FGX12" s="102"/>
      <c r="FGY12" s="102"/>
      <c r="FGZ12" s="102"/>
      <c r="FHA12" s="102"/>
      <c r="FHB12" s="102"/>
      <c r="FHC12" s="102"/>
      <c r="FHD12" s="102"/>
      <c r="FHE12" s="102"/>
      <c r="FHF12" s="102"/>
      <c r="FHG12" s="102"/>
      <c r="FHH12" s="102"/>
      <c r="FHI12" s="102"/>
      <c r="FHJ12" s="102"/>
      <c r="FHK12" s="102"/>
      <c r="FHL12" s="102"/>
      <c r="FHM12" s="102"/>
      <c r="FHN12" s="102"/>
      <c r="FHO12" s="102"/>
      <c r="FHP12" s="102"/>
      <c r="FHQ12" s="102"/>
      <c r="FHR12" s="102"/>
      <c r="FHS12" s="102"/>
      <c r="FHT12" s="102"/>
      <c r="FHU12" s="102"/>
      <c r="FHV12" s="102"/>
      <c r="FHW12" s="102"/>
      <c r="FHX12" s="102"/>
      <c r="FHY12" s="102"/>
      <c r="FHZ12" s="102"/>
      <c r="FIA12" s="102"/>
      <c r="FIB12" s="102"/>
      <c r="FIC12" s="102"/>
      <c r="FID12" s="102"/>
      <c r="FIE12" s="102"/>
      <c r="FIF12" s="102"/>
      <c r="FIG12" s="102"/>
      <c r="FIH12" s="102"/>
      <c r="FII12" s="102"/>
      <c r="FIJ12" s="102"/>
      <c r="FIK12" s="102"/>
      <c r="FIL12" s="102"/>
      <c r="FIM12" s="102"/>
      <c r="FIN12" s="102"/>
      <c r="FIO12" s="102"/>
      <c r="FIP12" s="102"/>
      <c r="FIQ12" s="102"/>
      <c r="FIR12" s="102"/>
      <c r="FIS12" s="102"/>
      <c r="FIT12" s="102"/>
      <c r="FIU12" s="102"/>
      <c r="FIV12" s="102"/>
      <c r="FIW12" s="102"/>
      <c r="FIX12" s="102"/>
      <c r="FIY12" s="102"/>
      <c r="FIZ12" s="102"/>
      <c r="FJA12" s="102"/>
      <c r="FJB12" s="102"/>
      <c r="FJC12" s="102"/>
      <c r="FJD12" s="102"/>
      <c r="FJE12" s="102"/>
      <c r="FJF12" s="102"/>
      <c r="FJG12" s="102"/>
      <c r="FJH12" s="102"/>
      <c r="FJI12" s="102"/>
      <c r="FJJ12" s="102"/>
      <c r="FJK12" s="102"/>
      <c r="FJL12" s="102"/>
      <c r="FJM12" s="102"/>
      <c r="FJN12" s="102"/>
      <c r="FJO12" s="102"/>
      <c r="FJP12" s="102"/>
      <c r="FJQ12" s="102"/>
      <c r="FJR12" s="102"/>
      <c r="FJS12" s="102"/>
      <c r="FJT12" s="102"/>
      <c r="FJU12" s="102"/>
      <c r="FJV12" s="102"/>
      <c r="FJW12" s="102"/>
      <c r="FJX12" s="102"/>
      <c r="FJY12" s="102"/>
      <c r="FJZ12" s="102"/>
      <c r="FKA12" s="102"/>
      <c r="FKB12" s="102"/>
      <c r="FKC12" s="102"/>
      <c r="FKD12" s="102"/>
      <c r="FKE12" s="102"/>
      <c r="FKF12" s="102"/>
      <c r="FKG12" s="102"/>
      <c r="FKH12" s="102"/>
      <c r="FKI12" s="102"/>
      <c r="FKJ12" s="102"/>
      <c r="FKK12" s="102"/>
      <c r="FKL12" s="102"/>
      <c r="FKM12" s="102"/>
      <c r="FKN12" s="102"/>
      <c r="FKO12" s="102"/>
      <c r="FKP12" s="102"/>
      <c r="FKQ12" s="102"/>
      <c r="FKR12" s="102"/>
      <c r="FKS12" s="102"/>
      <c r="FKT12" s="102"/>
      <c r="FKU12" s="102"/>
      <c r="FKV12" s="102"/>
      <c r="FKW12" s="102"/>
      <c r="FKX12" s="102"/>
      <c r="FKY12" s="102"/>
      <c r="FKZ12" s="102"/>
      <c r="FLA12" s="102"/>
      <c r="FLB12" s="102"/>
      <c r="FLC12" s="102"/>
      <c r="FLD12" s="102"/>
      <c r="FLE12" s="102"/>
      <c r="FLF12" s="102"/>
      <c r="FLG12" s="102"/>
      <c r="FLH12" s="102"/>
      <c r="FLI12" s="102"/>
      <c r="FLJ12" s="102"/>
      <c r="FLK12" s="102"/>
      <c r="FLL12" s="102"/>
      <c r="FLM12" s="102"/>
      <c r="FLN12" s="102"/>
      <c r="FLO12" s="102"/>
      <c r="FLP12" s="102"/>
      <c r="FLQ12" s="102"/>
      <c r="FLR12" s="102"/>
      <c r="FLS12" s="102"/>
      <c r="FLT12" s="102"/>
      <c r="FLU12" s="102"/>
      <c r="FLV12" s="102"/>
      <c r="FLW12" s="102"/>
      <c r="FLX12" s="102"/>
      <c r="FLY12" s="102"/>
      <c r="FLZ12" s="102"/>
      <c r="FMA12" s="102"/>
      <c r="FMB12" s="102"/>
      <c r="FMC12" s="102"/>
      <c r="FMD12" s="102"/>
      <c r="FME12" s="102"/>
      <c r="FMF12" s="102"/>
      <c r="FMG12" s="102"/>
      <c r="FMH12" s="102"/>
      <c r="FMI12" s="102"/>
      <c r="FMJ12" s="102"/>
      <c r="FMK12" s="102"/>
      <c r="FML12" s="102"/>
      <c r="FMM12" s="102"/>
      <c r="FMN12" s="102"/>
      <c r="FMO12" s="102"/>
      <c r="FMP12" s="102"/>
      <c r="FMQ12" s="102"/>
      <c r="FMR12" s="102"/>
      <c r="FMS12" s="102"/>
      <c r="FMT12" s="102"/>
      <c r="FMU12" s="102"/>
      <c r="FMV12" s="102"/>
      <c r="FMW12" s="102"/>
      <c r="FMX12" s="102"/>
      <c r="FMY12" s="102"/>
      <c r="FMZ12" s="102"/>
      <c r="FNA12" s="102"/>
      <c r="FNB12" s="102"/>
      <c r="FNC12" s="102"/>
      <c r="FND12" s="102"/>
      <c r="FNE12" s="102"/>
      <c r="FNF12" s="102"/>
      <c r="FNG12" s="102"/>
      <c r="FNH12" s="102"/>
      <c r="FNI12" s="102"/>
      <c r="FNJ12" s="102"/>
      <c r="FNK12" s="102"/>
      <c r="FNL12" s="102"/>
      <c r="FNM12" s="102"/>
      <c r="FNN12" s="102"/>
      <c r="FNO12" s="102"/>
      <c r="FNP12" s="102"/>
      <c r="FNQ12" s="102"/>
      <c r="FNR12" s="102"/>
      <c r="FNS12" s="102"/>
      <c r="FNT12" s="102"/>
      <c r="FNU12" s="102"/>
      <c r="FNV12" s="102"/>
      <c r="FNW12" s="102"/>
      <c r="FNX12" s="102"/>
      <c r="FNY12" s="102"/>
      <c r="FNZ12" s="102"/>
      <c r="FOA12" s="102"/>
      <c r="FOB12" s="102"/>
      <c r="FOC12" s="102"/>
      <c r="FOD12" s="102"/>
      <c r="FOE12" s="102"/>
      <c r="FOF12" s="102"/>
      <c r="FOG12" s="102"/>
      <c r="FOH12" s="102"/>
      <c r="FOI12" s="102"/>
      <c r="FOJ12" s="102"/>
      <c r="FOK12" s="102"/>
      <c r="FOL12" s="102"/>
      <c r="FOM12" s="102"/>
      <c r="FON12" s="102"/>
      <c r="FOO12" s="102"/>
      <c r="FOP12" s="102"/>
      <c r="FOQ12" s="102"/>
      <c r="FOR12" s="102"/>
      <c r="FOS12" s="102"/>
      <c r="FOT12" s="102"/>
      <c r="FOU12" s="102"/>
      <c r="FOV12" s="102"/>
      <c r="FOW12" s="102"/>
      <c r="FOX12" s="102"/>
      <c r="FOY12" s="102"/>
      <c r="FOZ12" s="102"/>
      <c r="FPA12" s="102"/>
      <c r="FPB12" s="102"/>
      <c r="FPC12" s="102"/>
      <c r="FPD12" s="102"/>
      <c r="FPE12" s="102"/>
      <c r="FPF12" s="102"/>
      <c r="FPG12" s="102"/>
      <c r="FPH12" s="102"/>
      <c r="FPI12" s="102"/>
      <c r="FPJ12" s="102"/>
      <c r="FPK12" s="102"/>
      <c r="FPL12" s="102"/>
      <c r="FPM12" s="102"/>
      <c r="FPN12" s="102"/>
      <c r="FPO12" s="102"/>
      <c r="FPP12" s="102"/>
      <c r="FPQ12" s="102"/>
      <c r="FPR12" s="102"/>
      <c r="FPS12" s="102"/>
      <c r="FPT12" s="102"/>
      <c r="FPU12" s="102"/>
      <c r="FPV12" s="102"/>
      <c r="FPW12" s="102"/>
      <c r="FPX12" s="102"/>
      <c r="FPY12" s="102"/>
      <c r="FPZ12" s="102"/>
      <c r="FQA12" s="102"/>
      <c r="FQB12" s="102"/>
      <c r="FQC12" s="102"/>
      <c r="FQD12" s="102"/>
      <c r="FQE12" s="102"/>
      <c r="FQF12" s="102"/>
      <c r="FQG12" s="102"/>
      <c r="FQH12" s="102"/>
      <c r="FQI12" s="102"/>
      <c r="FQJ12" s="102"/>
      <c r="FQK12" s="102"/>
      <c r="FQL12" s="102"/>
      <c r="FQM12" s="102"/>
      <c r="FQN12" s="102"/>
      <c r="FQO12" s="102"/>
      <c r="FQP12" s="102"/>
      <c r="FQQ12" s="102"/>
      <c r="FQR12" s="102"/>
      <c r="FQS12" s="102"/>
      <c r="FQT12" s="102"/>
      <c r="FQU12" s="102"/>
      <c r="FQV12" s="102"/>
      <c r="FQW12" s="102"/>
      <c r="FQX12" s="102"/>
      <c r="FQY12" s="102"/>
      <c r="FQZ12" s="102"/>
      <c r="FRA12" s="102"/>
      <c r="FRB12" s="102"/>
      <c r="FRC12" s="102"/>
      <c r="FRD12" s="102"/>
      <c r="FRE12" s="102"/>
      <c r="FRF12" s="102"/>
      <c r="FRG12" s="102"/>
      <c r="FRH12" s="102"/>
      <c r="FRI12" s="102"/>
      <c r="FRJ12" s="102"/>
      <c r="FRK12" s="102"/>
      <c r="FRL12" s="102"/>
      <c r="FRM12" s="102"/>
      <c r="FRN12" s="102"/>
      <c r="FRO12" s="102"/>
      <c r="FRP12" s="102"/>
      <c r="FRQ12" s="102"/>
      <c r="FRR12" s="102"/>
      <c r="FRS12" s="102"/>
      <c r="FRT12" s="102"/>
      <c r="FRU12" s="102"/>
      <c r="FRV12" s="102"/>
      <c r="FRW12" s="102"/>
      <c r="FRX12" s="102"/>
      <c r="FRY12" s="102"/>
      <c r="FRZ12" s="102"/>
      <c r="FSA12" s="102"/>
      <c r="FSB12" s="102"/>
      <c r="FSC12" s="102"/>
      <c r="FSD12" s="102"/>
      <c r="FSE12" s="102"/>
      <c r="FSF12" s="102"/>
      <c r="FSG12" s="102"/>
      <c r="FSH12" s="102"/>
      <c r="FSI12" s="102"/>
      <c r="FSJ12" s="102"/>
      <c r="FSK12" s="102"/>
      <c r="FSL12" s="102"/>
      <c r="FSM12" s="102"/>
      <c r="FSN12" s="102"/>
      <c r="FSO12" s="102"/>
      <c r="FSP12" s="102"/>
      <c r="FSQ12" s="102"/>
      <c r="FSR12" s="102"/>
      <c r="FSS12" s="102"/>
      <c r="FST12" s="102"/>
      <c r="FSU12" s="102"/>
      <c r="FSV12" s="102"/>
      <c r="FSW12" s="102"/>
      <c r="FSX12" s="102"/>
      <c r="FSY12" s="102"/>
      <c r="FSZ12" s="102"/>
      <c r="FTA12" s="102"/>
      <c r="FTB12" s="102"/>
      <c r="FTC12" s="102"/>
      <c r="FTD12" s="102"/>
      <c r="FTE12" s="102"/>
      <c r="FTF12" s="102"/>
      <c r="FTG12" s="102"/>
      <c r="FTH12" s="102"/>
      <c r="FTI12" s="102"/>
      <c r="FTJ12" s="102"/>
      <c r="FTK12" s="102"/>
      <c r="FTL12" s="102"/>
      <c r="FTM12" s="102"/>
      <c r="FTN12" s="102"/>
      <c r="FTO12" s="102"/>
      <c r="FTP12" s="102"/>
      <c r="FTQ12" s="102"/>
      <c r="FTR12" s="102"/>
      <c r="FTS12" s="102"/>
      <c r="FTT12" s="102"/>
      <c r="FTU12" s="102"/>
      <c r="FTV12" s="102"/>
      <c r="FTW12" s="102"/>
      <c r="FTX12" s="102"/>
      <c r="FTY12" s="102"/>
      <c r="FTZ12" s="102"/>
      <c r="FUA12" s="102"/>
      <c r="FUB12" s="102"/>
      <c r="FUC12" s="102"/>
      <c r="FUD12" s="102"/>
      <c r="FUE12" s="102"/>
      <c r="FUF12" s="102"/>
      <c r="FUG12" s="102"/>
      <c r="FUH12" s="102"/>
      <c r="FUI12" s="102"/>
      <c r="FUJ12" s="102"/>
      <c r="FUK12" s="102"/>
      <c r="FUL12" s="102"/>
      <c r="FUM12" s="102"/>
      <c r="FUN12" s="102"/>
      <c r="FUO12" s="102"/>
      <c r="FUP12" s="102"/>
      <c r="FUQ12" s="102"/>
      <c r="FUR12" s="102"/>
      <c r="FUS12" s="102"/>
      <c r="FUT12" s="102"/>
      <c r="FUU12" s="102"/>
      <c r="FUV12" s="102"/>
      <c r="FUW12" s="102"/>
      <c r="FUX12" s="102"/>
      <c r="FUY12" s="102"/>
      <c r="FUZ12" s="102"/>
      <c r="FVA12" s="102"/>
      <c r="FVB12" s="102"/>
      <c r="FVC12" s="102"/>
      <c r="FVD12" s="102"/>
      <c r="FVE12" s="102"/>
      <c r="FVF12" s="102"/>
      <c r="FVG12" s="102"/>
      <c r="FVH12" s="102"/>
      <c r="FVI12" s="102"/>
      <c r="FVJ12" s="102"/>
      <c r="FVK12" s="102"/>
      <c r="FVL12" s="102"/>
      <c r="FVM12" s="102"/>
      <c r="FVN12" s="102"/>
      <c r="FVO12" s="102"/>
      <c r="FVP12" s="102"/>
      <c r="FVQ12" s="102"/>
      <c r="FVR12" s="102"/>
      <c r="FVS12" s="102"/>
      <c r="FVT12" s="102"/>
      <c r="FVU12" s="102"/>
      <c r="FVV12" s="102"/>
      <c r="FVW12" s="102"/>
      <c r="FVX12" s="102"/>
      <c r="FVY12" s="102"/>
      <c r="FVZ12" s="102"/>
      <c r="FWA12" s="102"/>
      <c r="FWB12" s="102"/>
      <c r="FWC12" s="102"/>
      <c r="FWD12" s="102"/>
      <c r="FWE12" s="102"/>
      <c r="FWF12" s="102"/>
      <c r="FWG12" s="102"/>
      <c r="FWH12" s="102"/>
      <c r="FWI12" s="102"/>
      <c r="FWJ12" s="102"/>
      <c r="FWK12" s="102"/>
      <c r="FWL12" s="102"/>
      <c r="FWM12" s="102"/>
      <c r="FWN12" s="102"/>
      <c r="FWO12" s="102"/>
      <c r="FWP12" s="102"/>
      <c r="FWQ12" s="102"/>
      <c r="FWR12" s="102"/>
      <c r="FWS12" s="102"/>
      <c r="FWT12" s="102"/>
      <c r="FWU12" s="102"/>
      <c r="FWV12" s="102"/>
      <c r="FWW12" s="102"/>
      <c r="FWX12" s="102"/>
      <c r="FWY12" s="102"/>
      <c r="FWZ12" s="102"/>
      <c r="FXA12" s="102"/>
      <c r="FXB12" s="102"/>
      <c r="FXC12" s="102"/>
      <c r="FXD12" s="102"/>
      <c r="FXE12" s="102"/>
      <c r="FXF12" s="102"/>
      <c r="FXG12" s="102"/>
      <c r="FXH12" s="102"/>
      <c r="FXI12" s="102"/>
      <c r="FXJ12" s="102"/>
      <c r="FXK12" s="102"/>
      <c r="FXL12" s="102"/>
      <c r="FXM12" s="102"/>
      <c r="FXN12" s="102"/>
      <c r="FXO12" s="102"/>
      <c r="FXP12" s="102"/>
      <c r="FXQ12" s="102"/>
      <c r="FXR12" s="102"/>
      <c r="FXS12" s="102"/>
      <c r="FXT12" s="102"/>
      <c r="FXU12" s="102"/>
      <c r="FXV12" s="102"/>
      <c r="FXW12" s="102"/>
      <c r="FXX12" s="102"/>
      <c r="FXY12" s="102"/>
      <c r="FXZ12" s="102"/>
      <c r="FYA12" s="102"/>
      <c r="FYB12" s="102"/>
      <c r="FYC12" s="102"/>
      <c r="FYD12" s="102"/>
      <c r="FYE12" s="102"/>
      <c r="FYF12" s="102"/>
      <c r="FYG12" s="102"/>
      <c r="FYH12" s="102"/>
      <c r="FYI12" s="102"/>
      <c r="FYJ12" s="102"/>
      <c r="FYK12" s="102"/>
      <c r="FYL12" s="102"/>
      <c r="FYM12" s="102"/>
      <c r="FYN12" s="102"/>
      <c r="FYO12" s="102"/>
      <c r="FYP12" s="102"/>
      <c r="FYQ12" s="102"/>
      <c r="FYR12" s="102"/>
      <c r="FYS12" s="102"/>
      <c r="FYT12" s="102"/>
      <c r="FYU12" s="102"/>
      <c r="FYV12" s="102"/>
      <c r="FYW12" s="102"/>
      <c r="FYX12" s="102"/>
      <c r="FYY12" s="102"/>
      <c r="FYZ12" s="102"/>
      <c r="FZA12" s="102"/>
      <c r="FZB12" s="102"/>
      <c r="FZC12" s="102"/>
      <c r="FZD12" s="102"/>
      <c r="FZE12" s="102"/>
      <c r="FZF12" s="102"/>
      <c r="FZG12" s="102"/>
      <c r="FZH12" s="102"/>
      <c r="FZI12" s="102"/>
      <c r="FZJ12" s="102"/>
      <c r="FZK12" s="102"/>
      <c r="FZL12" s="102"/>
      <c r="FZM12" s="102"/>
      <c r="FZN12" s="102"/>
      <c r="FZO12" s="102"/>
      <c r="FZP12" s="102"/>
      <c r="FZQ12" s="102"/>
      <c r="FZR12" s="102"/>
      <c r="FZS12" s="102"/>
      <c r="FZT12" s="102"/>
      <c r="FZU12" s="102"/>
      <c r="FZV12" s="102"/>
      <c r="FZW12" s="102"/>
      <c r="FZX12" s="102"/>
      <c r="FZY12" s="102"/>
      <c r="FZZ12" s="102"/>
      <c r="GAA12" s="102"/>
      <c r="GAB12" s="102"/>
      <c r="GAC12" s="102"/>
      <c r="GAD12" s="102"/>
      <c r="GAE12" s="102"/>
      <c r="GAF12" s="102"/>
      <c r="GAG12" s="102"/>
      <c r="GAH12" s="102"/>
      <c r="GAI12" s="102"/>
      <c r="GAJ12" s="102"/>
      <c r="GAK12" s="102"/>
      <c r="GAL12" s="102"/>
      <c r="GAM12" s="102"/>
      <c r="GAN12" s="102"/>
      <c r="GAO12" s="102"/>
      <c r="GAP12" s="102"/>
      <c r="GAQ12" s="102"/>
      <c r="GAR12" s="102"/>
      <c r="GAS12" s="102"/>
      <c r="GAT12" s="102"/>
      <c r="GAU12" s="102"/>
      <c r="GAV12" s="102"/>
      <c r="GAW12" s="102"/>
      <c r="GAX12" s="102"/>
      <c r="GAY12" s="102"/>
      <c r="GAZ12" s="102"/>
      <c r="GBA12" s="102"/>
      <c r="GBB12" s="102"/>
      <c r="GBC12" s="102"/>
      <c r="GBD12" s="102"/>
      <c r="GBE12" s="102"/>
      <c r="GBF12" s="102"/>
      <c r="GBG12" s="102"/>
      <c r="GBH12" s="102"/>
      <c r="GBI12" s="102"/>
      <c r="GBJ12" s="102"/>
      <c r="GBK12" s="102"/>
      <c r="GBL12" s="102"/>
      <c r="GBM12" s="102"/>
      <c r="GBN12" s="102"/>
      <c r="GBO12" s="102"/>
      <c r="GBP12" s="102"/>
      <c r="GBQ12" s="102"/>
      <c r="GBR12" s="102"/>
      <c r="GBS12" s="102"/>
      <c r="GBT12" s="102"/>
      <c r="GBU12" s="102"/>
      <c r="GBV12" s="102"/>
      <c r="GBW12" s="102"/>
      <c r="GBX12" s="102"/>
      <c r="GBY12" s="102"/>
      <c r="GBZ12" s="102"/>
      <c r="GCA12" s="102"/>
      <c r="GCB12" s="102"/>
      <c r="GCC12" s="102"/>
      <c r="GCD12" s="102"/>
      <c r="GCE12" s="102"/>
      <c r="GCF12" s="102"/>
      <c r="GCG12" s="102"/>
      <c r="GCH12" s="102"/>
      <c r="GCI12" s="102"/>
      <c r="GCJ12" s="102"/>
      <c r="GCK12" s="102"/>
      <c r="GCL12" s="102"/>
      <c r="GCM12" s="102"/>
      <c r="GCN12" s="102"/>
      <c r="GCO12" s="102"/>
      <c r="GCP12" s="102"/>
      <c r="GCQ12" s="102"/>
      <c r="GCR12" s="102"/>
      <c r="GCS12" s="102"/>
      <c r="GCT12" s="102"/>
      <c r="GCU12" s="102"/>
      <c r="GCV12" s="102"/>
      <c r="GCW12" s="102"/>
      <c r="GCX12" s="102"/>
      <c r="GCY12" s="102"/>
      <c r="GCZ12" s="102"/>
      <c r="GDA12" s="102"/>
      <c r="GDB12" s="102"/>
      <c r="GDC12" s="102"/>
      <c r="GDD12" s="102"/>
      <c r="GDE12" s="102"/>
      <c r="GDF12" s="102"/>
      <c r="GDG12" s="102"/>
      <c r="GDH12" s="102"/>
      <c r="GDI12" s="102"/>
      <c r="GDJ12" s="102"/>
      <c r="GDK12" s="102"/>
      <c r="GDL12" s="102"/>
      <c r="GDM12" s="102"/>
      <c r="GDN12" s="102"/>
      <c r="GDO12" s="102"/>
      <c r="GDP12" s="102"/>
      <c r="GDQ12" s="102"/>
      <c r="GDR12" s="102"/>
      <c r="GDS12" s="102"/>
      <c r="GDT12" s="102"/>
      <c r="GDU12" s="102"/>
      <c r="GDV12" s="102"/>
      <c r="GDW12" s="102"/>
      <c r="GDX12" s="102"/>
      <c r="GDY12" s="102"/>
      <c r="GDZ12" s="102"/>
      <c r="GEA12" s="102"/>
      <c r="GEB12" s="102"/>
      <c r="GEC12" s="102"/>
      <c r="GED12" s="102"/>
      <c r="GEE12" s="102"/>
      <c r="GEF12" s="102"/>
      <c r="GEG12" s="102"/>
      <c r="GEH12" s="102"/>
      <c r="GEI12" s="102"/>
      <c r="GEJ12" s="102"/>
      <c r="GEK12" s="102"/>
      <c r="GEL12" s="102"/>
      <c r="GEM12" s="102"/>
      <c r="GEN12" s="102"/>
      <c r="GEO12" s="102"/>
      <c r="GEP12" s="102"/>
      <c r="GEQ12" s="102"/>
      <c r="GER12" s="102"/>
      <c r="GES12" s="102"/>
      <c r="GET12" s="102"/>
      <c r="GEU12" s="102"/>
      <c r="GEV12" s="102"/>
      <c r="GEW12" s="102"/>
      <c r="GEX12" s="102"/>
      <c r="GEY12" s="102"/>
      <c r="GEZ12" s="102"/>
      <c r="GFA12" s="102"/>
      <c r="GFB12" s="102"/>
      <c r="GFC12" s="102"/>
      <c r="GFD12" s="102"/>
      <c r="GFE12" s="102"/>
      <c r="GFF12" s="102"/>
      <c r="GFG12" s="102"/>
      <c r="GFH12" s="102"/>
      <c r="GFI12" s="102"/>
      <c r="GFJ12" s="102"/>
      <c r="GFK12" s="102"/>
      <c r="GFL12" s="102"/>
      <c r="GFM12" s="102"/>
      <c r="GFN12" s="102"/>
      <c r="GFO12" s="102"/>
      <c r="GFP12" s="102"/>
      <c r="GFQ12" s="102"/>
      <c r="GFR12" s="102"/>
      <c r="GFS12" s="102"/>
      <c r="GFT12" s="102"/>
      <c r="GFU12" s="102"/>
      <c r="GFV12" s="102"/>
      <c r="GFW12" s="102"/>
      <c r="GFX12" s="102"/>
      <c r="GFY12" s="102"/>
      <c r="GFZ12" s="102"/>
      <c r="GGA12" s="102"/>
      <c r="GGB12" s="102"/>
      <c r="GGC12" s="102"/>
      <c r="GGD12" s="102"/>
      <c r="GGE12" s="102"/>
      <c r="GGF12" s="102"/>
      <c r="GGG12" s="102"/>
      <c r="GGH12" s="102"/>
      <c r="GGI12" s="102"/>
      <c r="GGJ12" s="102"/>
      <c r="GGK12" s="102"/>
      <c r="GGL12" s="102"/>
      <c r="GGM12" s="102"/>
      <c r="GGN12" s="102"/>
      <c r="GGO12" s="102"/>
      <c r="GGP12" s="102"/>
      <c r="GGQ12" s="102"/>
      <c r="GGR12" s="102"/>
      <c r="GGS12" s="102"/>
      <c r="GGT12" s="102"/>
      <c r="GGU12" s="102"/>
      <c r="GGV12" s="102"/>
      <c r="GGW12" s="102"/>
      <c r="GGX12" s="102"/>
      <c r="GGY12" s="102"/>
      <c r="GGZ12" s="102"/>
      <c r="GHA12" s="102"/>
      <c r="GHB12" s="102"/>
      <c r="GHC12" s="102"/>
      <c r="GHD12" s="102"/>
      <c r="GHE12" s="102"/>
      <c r="GHF12" s="102"/>
      <c r="GHG12" s="102"/>
      <c r="GHH12" s="102"/>
      <c r="GHI12" s="102"/>
      <c r="GHJ12" s="102"/>
      <c r="GHK12" s="102"/>
      <c r="GHL12" s="102"/>
      <c r="GHM12" s="102"/>
      <c r="GHN12" s="102"/>
      <c r="GHO12" s="102"/>
      <c r="GHP12" s="102"/>
      <c r="GHQ12" s="102"/>
      <c r="GHR12" s="102"/>
      <c r="GHS12" s="102"/>
      <c r="GHT12" s="102"/>
      <c r="GHU12" s="102"/>
      <c r="GHV12" s="102"/>
      <c r="GHW12" s="102"/>
      <c r="GHX12" s="102"/>
      <c r="GHY12" s="102"/>
      <c r="GHZ12" s="102"/>
      <c r="GIA12" s="102"/>
      <c r="GIB12" s="102"/>
      <c r="GIC12" s="102"/>
      <c r="GID12" s="102"/>
      <c r="GIE12" s="102"/>
      <c r="GIF12" s="102"/>
      <c r="GIG12" s="102"/>
      <c r="GIH12" s="102"/>
      <c r="GII12" s="102"/>
      <c r="GIJ12" s="102"/>
      <c r="GIK12" s="102"/>
      <c r="GIL12" s="102"/>
      <c r="GIM12" s="102"/>
      <c r="GIN12" s="102"/>
      <c r="GIO12" s="102"/>
      <c r="GIP12" s="102"/>
      <c r="GIQ12" s="102"/>
      <c r="GIR12" s="102"/>
      <c r="GIS12" s="102"/>
      <c r="GIT12" s="102"/>
      <c r="GIU12" s="102"/>
      <c r="GIV12" s="102"/>
      <c r="GIW12" s="102"/>
      <c r="GIX12" s="102"/>
      <c r="GIY12" s="102"/>
      <c r="GIZ12" s="102"/>
      <c r="GJA12" s="102"/>
      <c r="GJB12" s="102"/>
      <c r="GJC12" s="102"/>
      <c r="GJD12" s="102"/>
      <c r="GJE12" s="102"/>
      <c r="GJF12" s="102"/>
      <c r="GJG12" s="102"/>
      <c r="GJH12" s="102"/>
      <c r="GJI12" s="102"/>
      <c r="GJJ12" s="102"/>
      <c r="GJK12" s="102"/>
      <c r="GJL12" s="102"/>
      <c r="GJM12" s="102"/>
      <c r="GJN12" s="102"/>
      <c r="GJO12" s="102"/>
      <c r="GJP12" s="102"/>
      <c r="GJQ12" s="102"/>
      <c r="GJR12" s="102"/>
      <c r="GJS12" s="102"/>
      <c r="GJT12" s="102"/>
      <c r="GJU12" s="102"/>
      <c r="GJV12" s="102"/>
      <c r="GJW12" s="102"/>
      <c r="GJX12" s="102"/>
      <c r="GJY12" s="102"/>
      <c r="GJZ12" s="102"/>
      <c r="GKA12" s="102"/>
      <c r="GKB12" s="102"/>
      <c r="GKC12" s="102"/>
      <c r="GKD12" s="102"/>
      <c r="GKE12" s="102"/>
      <c r="GKF12" s="102"/>
      <c r="GKG12" s="102"/>
      <c r="GKH12" s="102"/>
      <c r="GKI12" s="102"/>
      <c r="GKJ12" s="102"/>
      <c r="GKK12" s="102"/>
      <c r="GKL12" s="102"/>
      <c r="GKM12" s="102"/>
      <c r="GKN12" s="102"/>
      <c r="GKO12" s="102"/>
      <c r="GKP12" s="102"/>
      <c r="GKQ12" s="102"/>
      <c r="GKR12" s="102"/>
      <c r="GKS12" s="102"/>
      <c r="GKT12" s="102"/>
      <c r="GKU12" s="102"/>
      <c r="GKV12" s="102"/>
      <c r="GKW12" s="102"/>
      <c r="GKX12" s="102"/>
      <c r="GKY12" s="102"/>
      <c r="GKZ12" s="102"/>
      <c r="GLA12" s="102"/>
      <c r="GLB12" s="102"/>
      <c r="GLC12" s="102"/>
      <c r="GLD12" s="102"/>
      <c r="GLE12" s="102"/>
      <c r="GLF12" s="102"/>
      <c r="GLG12" s="102"/>
      <c r="GLH12" s="102"/>
      <c r="GLI12" s="102"/>
      <c r="GLJ12" s="102"/>
      <c r="GLK12" s="102"/>
      <c r="GLL12" s="102"/>
      <c r="GLM12" s="102"/>
      <c r="GLN12" s="102"/>
      <c r="GLO12" s="102"/>
      <c r="GLP12" s="102"/>
      <c r="GLQ12" s="102"/>
      <c r="GLR12" s="102"/>
      <c r="GLS12" s="102"/>
      <c r="GLT12" s="102"/>
      <c r="GLU12" s="102"/>
      <c r="GLV12" s="102"/>
      <c r="GLW12" s="102"/>
      <c r="GLX12" s="102"/>
      <c r="GLY12" s="102"/>
      <c r="GLZ12" s="102"/>
      <c r="GMA12" s="102"/>
      <c r="GMB12" s="102"/>
      <c r="GMC12" s="102"/>
      <c r="GMD12" s="102"/>
      <c r="GME12" s="102"/>
      <c r="GMF12" s="102"/>
      <c r="GMG12" s="102"/>
      <c r="GMH12" s="102"/>
      <c r="GMI12" s="102"/>
      <c r="GMJ12" s="102"/>
      <c r="GMK12" s="102"/>
      <c r="GML12" s="102"/>
      <c r="GMM12" s="102"/>
      <c r="GMN12" s="102"/>
      <c r="GMO12" s="102"/>
      <c r="GMP12" s="102"/>
      <c r="GMQ12" s="102"/>
      <c r="GMR12" s="102"/>
      <c r="GMS12" s="102"/>
      <c r="GMT12" s="102"/>
      <c r="GMU12" s="102"/>
      <c r="GMV12" s="102"/>
      <c r="GMW12" s="102"/>
      <c r="GMX12" s="102"/>
      <c r="GMY12" s="102"/>
      <c r="GMZ12" s="102"/>
      <c r="GNA12" s="102"/>
      <c r="GNB12" s="102"/>
      <c r="GNC12" s="102"/>
      <c r="GND12" s="102"/>
      <c r="GNE12" s="102"/>
      <c r="GNF12" s="102"/>
      <c r="GNG12" s="102"/>
      <c r="GNH12" s="102"/>
      <c r="GNI12" s="102"/>
      <c r="GNJ12" s="102"/>
      <c r="GNK12" s="102"/>
      <c r="GNL12" s="102"/>
      <c r="GNM12" s="102"/>
      <c r="GNN12" s="102"/>
      <c r="GNO12" s="102"/>
      <c r="GNP12" s="102"/>
      <c r="GNQ12" s="102"/>
      <c r="GNR12" s="102"/>
      <c r="GNS12" s="102"/>
      <c r="GNT12" s="102"/>
      <c r="GNU12" s="102"/>
      <c r="GNV12" s="102"/>
      <c r="GNW12" s="102"/>
      <c r="GNX12" s="102"/>
      <c r="GNY12" s="102"/>
      <c r="GNZ12" s="102"/>
      <c r="GOA12" s="102"/>
      <c r="GOB12" s="102"/>
      <c r="GOC12" s="102"/>
      <c r="GOD12" s="102"/>
      <c r="GOE12" s="102"/>
      <c r="GOF12" s="102"/>
      <c r="GOG12" s="102"/>
      <c r="GOH12" s="102"/>
      <c r="GOI12" s="102"/>
      <c r="GOJ12" s="102"/>
      <c r="GOK12" s="102"/>
      <c r="GOL12" s="102"/>
      <c r="GOM12" s="102"/>
      <c r="GON12" s="102"/>
      <c r="GOO12" s="102"/>
      <c r="GOP12" s="102"/>
      <c r="GOQ12" s="102"/>
      <c r="GOR12" s="102"/>
      <c r="GOS12" s="102"/>
      <c r="GOT12" s="102"/>
      <c r="GOU12" s="102"/>
      <c r="GOV12" s="102"/>
      <c r="GOW12" s="102"/>
      <c r="GOX12" s="102"/>
      <c r="GOY12" s="102"/>
      <c r="GOZ12" s="102"/>
      <c r="GPA12" s="102"/>
      <c r="GPB12" s="102"/>
      <c r="GPC12" s="102"/>
      <c r="GPD12" s="102"/>
      <c r="GPE12" s="102"/>
      <c r="GPF12" s="102"/>
      <c r="GPG12" s="102"/>
      <c r="GPH12" s="102"/>
      <c r="GPI12" s="102"/>
      <c r="GPJ12" s="102"/>
      <c r="GPK12" s="102"/>
      <c r="GPL12" s="102"/>
      <c r="GPM12" s="102"/>
      <c r="GPN12" s="102"/>
      <c r="GPO12" s="102"/>
      <c r="GPP12" s="102"/>
      <c r="GPQ12" s="102"/>
      <c r="GPR12" s="102"/>
      <c r="GPS12" s="102"/>
      <c r="GPT12" s="102"/>
      <c r="GPU12" s="102"/>
      <c r="GPV12" s="102"/>
      <c r="GPW12" s="102"/>
      <c r="GPX12" s="102"/>
      <c r="GPY12" s="102"/>
      <c r="GPZ12" s="102"/>
      <c r="GQA12" s="102"/>
      <c r="GQB12" s="102"/>
      <c r="GQC12" s="102"/>
      <c r="GQD12" s="102"/>
      <c r="GQE12" s="102"/>
      <c r="GQF12" s="102"/>
      <c r="GQG12" s="102"/>
      <c r="GQH12" s="102"/>
      <c r="GQI12" s="102"/>
      <c r="GQJ12" s="102"/>
      <c r="GQK12" s="102"/>
      <c r="GQL12" s="102"/>
      <c r="GQM12" s="102"/>
      <c r="GQN12" s="102"/>
      <c r="GQO12" s="102"/>
      <c r="GQP12" s="102"/>
      <c r="GQQ12" s="102"/>
      <c r="GQR12" s="102"/>
      <c r="GQS12" s="102"/>
      <c r="GQT12" s="102"/>
      <c r="GQU12" s="102"/>
      <c r="GQV12" s="102"/>
      <c r="GQW12" s="102"/>
      <c r="GQX12" s="102"/>
      <c r="GQY12" s="102"/>
      <c r="GQZ12" s="102"/>
      <c r="GRA12" s="102"/>
      <c r="GRB12" s="102"/>
      <c r="GRC12" s="102"/>
      <c r="GRD12" s="102"/>
      <c r="GRE12" s="102"/>
      <c r="GRF12" s="102"/>
      <c r="GRG12" s="102"/>
      <c r="GRH12" s="102"/>
      <c r="GRI12" s="102"/>
      <c r="GRJ12" s="102"/>
      <c r="GRK12" s="102"/>
      <c r="GRL12" s="102"/>
      <c r="GRM12" s="102"/>
      <c r="GRN12" s="102"/>
      <c r="GRO12" s="102"/>
      <c r="GRP12" s="102"/>
      <c r="GRQ12" s="102"/>
      <c r="GRR12" s="102"/>
      <c r="GRS12" s="102"/>
      <c r="GRT12" s="102"/>
      <c r="GRU12" s="102"/>
      <c r="GRV12" s="102"/>
      <c r="GRW12" s="102"/>
      <c r="GRX12" s="102"/>
      <c r="GRY12" s="102"/>
      <c r="GRZ12" s="102"/>
      <c r="GSA12" s="102"/>
      <c r="GSB12" s="102"/>
      <c r="GSC12" s="102"/>
      <c r="GSD12" s="102"/>
      <c r="GSE12" s="102"/>
      <c r="GSF12" s="102"/>
      <c r="GSG12" s="102"/>
      <c r="GSH12" s="102"/>
      <c r="GSI12" s="102"/>
      <c r="GSJ12" s="102"/>
      <c r="GSK12" s="102"/>
      <c r="GSL12" s="102"/>
      <c r="GSM12" s="102"/>
      <c r="GSN12" s="102"/>
      <c r="GSO12" s="102"/>
      <c r="GSP12" s="102"/>
      <c r="GSQ12" s="102"/>
      <c r="GSR12" s="102"/>
      <c r="GSS12" s="102"/>
      <c r="GST12" s="102"/>
      <c r="GSU12" s="102"/>
      <c r="GSV12" s="102"/>
      <c r="GSW12" s="102"/>
      <c r="GSX12" s="102"/>
      <c r="GSY12" s="102"/>
      <c r="GSZ12" s="102"/>
      <c r="GTA12" s="102"/>
      <c r="GTB12" s="102"/>
      <c r="GTC12" s="102"/>
      <c r="GTD12" s="102"/>
      <c r="GTE12" s="102"/>
      <c r="GTF12" s="102"/>
      <c r="GTG12" s="102"/>
      <c r="GTH12" s="102"/>
      <c r="GTI12" s="102"/>
      <c r="GTJ12" s="102"/>
      <c r="GTK12" s="102"/>
      <c r="GTL12" s="102"/>
      <c r="GTM12" s="102"/>
      <c r="GTN12" s="102"/>
      <c r="GTO12" s="102"/>
      <c r="GTP12" s="102"/>
      <c r="GTQ12" s="102"/>
      <c r="GTR12" s="102"/>
      <c r="GTS12" s="102"/>
      <c r="GTT12" s="102"/>
      <c r="GTU12" s="102"/>
      <c r="GTV12" s="102"/>
      <c r="GTW12" s="102"/>
      <c r="GTX12" s="102"/>
      <c r="GTY12" s="102"/>
      <c r="GTZ12" s="102"/>
      <c r="GUA12" s="102"/>
      <c r="GUB12" s="102"/>
      <c r="GUC12" s="102"/>
      <c r="GUD12" s="102"/>
      <c r="GUE12" s="102"/>
      <c r="GUF12" s="102"/>
      <c r="GUG12" s="102"/>
      <c r="GUH12" s="102"/>
      <c r="GUI12" s="102"/>
      <c r="GUJ12" s="102"/>
      <c r="GUK12" s="102"/>
      <c r="GUL12" s="102"/>
      <c r="GUM12" s="102"/>
      <c r="GUN12" s="102"/>
      <c r="GUO12" s="102"/>
      <c r="GUP12" s="102"/>
      <c r="GUQ12" s="102"/>
      <c r="GUR12" s="102"/>
      <c r="GUS12" s="102"/>
      <c r="GUT12" s="102"/>
      <c r="GUU12" s="102"/>
      <c r="GUV12" s="102"/>
      <c r="GUW12" s="102"/>
      <c r="GUX12" s="102"/>
      <c r="GUY12" s="102"/>
      <c r="GUZ12" s="102"/>
      <c r="GVA12" s="102"/>
      <c r="GVB12" s="102"/>
      <c r="GVC12" s="102"/>
      <c r="GVD12" s="102"/>
      <c r="GVE12" s="102"/>
      <c r="GVF12" s="102"/>
      <c r="GVG12" s="102"/>
      <c r="GVH12" s="102"/>
      <c r="GVI12" s="102"/>
      <c r="GVJ12" s="102"/>
      <c r="GVK12" s="102"/>
      <c r="GVL12" s="102"/>
      <c r="GVM12" s="102"/>
      <c r="GVN12" s="102"/>
      <c r="GVO12" s="102"/>
      <c r="GVP12" s="102"/>
      <c r="GVQ12" s="102"/>
      <c r="GVR12" s="102"/>
      <c r="GVS12" s="102"/>
      <c r="GVT12" s="102"/>
      <c r="GVU12" s="102"/>
      <c r="GVV12" s="102"/>
      <c r="GVW12" s="102"/>
      <c r="GVX12" s="102"/>
      <c r="GVY12" s="102"/>
      <c r="GVZ12" s="102"/>
      <c r="GWA12" s="102"/>
      <c r="GWB12" s="102"/>
      <c r="GWC12" s="102"/>
      <c r="GWD12" s="102"/>
      <c r="GWE12" s="102"/>
      <c r="GWF12" s="102"/>
      <c r="GWG12" s="102"/>
      <c r="GWH12" s="102"/>
      <c r="GWI12" s="102"/>
      <c r="GWJ12" s="102"/>
      <c r="GWK12" s="102"/>
      <c r="GWL12" s="102"/>
      <c r="GWM12" s="102"/>
      <c r="GWN12" s="102"/>
      <c r="GWO12" s="102"/>
      <c r="GWP12" s="102"/>
      <c r="GWQ12" s="102"/>
      <c r="GWR12" s="102"/>
      <c r="GWS12" s="102"/>
      <c r="GWT12" s="102"/>
      <c r="GWU12" s="102"/>
      <c r="GWV12" s="102"/>
      <c r="GWW12" s="102"/>
      <c r="GWX12" s="102"/>
      <c r="GWY12" s="102"/>
      <c r="GWZ12" s="102"/>
      <c r="GXA12" s="102"/>
      <c r="GXB12" s="102"/>
      <c r="GXC12" s="102"/>
      <c r="GXD12" s="102"/>
      <c r="GXE12" s="102"/>
      <c r="GXF12" s="102"/>
      <c r="GXG12" s="102"/>
      <c r="GXH12" s="102"/>
      <c r="GXI12" s="102"/>
      <c r="GXJ12" s="102"/>
      <c r="GXK12" s="102"/>
      <c r="GXL12" s="102"/>
      <c r="GXM12" s="102"/>
      <c r="GXN12" s="102"/>
      <c r="GXO12" s="102"/>
      <c r="GXP12" s="102"/>
      <c r="GXQ12" s="102"/>
      <c r="GXR12" s="102"/>
      <c r="GXS12" s="102"/>
      <c r="GXT12" s="102"/>
      <c r="GXU12" s="102"/>
      <c r="GXV12" s="102"/>
      <c r="GXW12" s="102"/>
      <c r="GXX12" s="102"/>
      <c r="GXY12" s="102"/>
      <c r="GXZ12" s="102"/>
      <c r="GYA12" s="102"/>
      <c r="GYB12" s="102"/>
      <c r="GYC12" s="102"/>
      <c r="GYD12" s="102"/>
      <c r="GYE12" s="102"/>
      <c r="GYF12" s="102"/>
      <c r="GYG12" s="102"/>
      <c r="GYH12" s="102"/>
      <c r="GYI12" s="102"/>
      <c r="GYJ12" s="102"/>
      <c r="GYK12" s="102"/>
      <c r="GYL12" s="102"/>
      <c r="GYM12" s="102"/>
      <c r="GYN12" s="102"/>
      <c r="GYO12" s="102"/>
      <c r="GYP12" s="102"/>
      <c r="GYQ12" s="102"/>
      <c r="GYR12" s="102"/>
      <c r="GYS12" s="102"/>
      <c r="GYT12" s="102"/>
      <c r="GYU12" s="102"/>
      <c r="GYV12" s="102"/>
      <c r="GYW12" s="102"/>
      <c r="GYX12" s="102"/>
      <c r="GYY12" s="102"/>
      <c r="GYZ12" s="102"/>
      <c r="GZA12" s="102"/>
      <c r="GZB12" s="102"/>
      <c r="GZC12" s="102"/>
      <c r="GZD12" s="102"/>
      <c r="GZE12" s="102"/>
      <c r="GZF12" s="102"/>
      <c r="GZG12" s="102"/>
      <c r="GZH12" s="102"/>
      <c r="GZI12" s="102"/>
      <c r="GZJ12" s="102"/>
      <c r="GZK12" s="102"/>
      <c r="GZL12" s="102"/>
      <c r="GZM12" s="102"/>
      <c r="GZN12" s="102"/>
      <c r="GZO12" s="102"/>
      <c r="GZP12" s="102"/>
      <c r="GZQ12" s="102"/>
      <c r="GZR12" s="102"/>
      <c r="GZS12" s="102"/>
      <c r="GZT12" s="102"/>
      <c r="GZU12" s="102"/>
      <c r="GZV12" s="102"/>
      <c r="GZW12" s="102"/>
      <c r="GZX12" s="102"/>
      <c r="GZY12" s="102"/>
      <c r="GZZ12" s="102"/>
      <c r="HAA12" s="102"/>
      <c r="HAB12" s="102"/>
      <c r="HAC12" s="102"/>
      <c r="HAD12" s="102"/>
      <c r="HAE12" s="102"/>
      <c r="HAF12" s="102"/>
      <c r="HAG12" s="102"/>
      <c r="HAH12" s="102"/>
      <c r="HAI12" s="102"/>
      <c r="HAJ12" s="102"/>
      <c r="HAK12" s="102"/>
      <c r="HAL12" s="102"/>
      <c r="HAM12" s="102"/>
      <c r="HAN12" s="102"/>
      <c r="HAO12" s="102"/>
      <c r="HAP12" s="102"/>
      <c r="HAQ12" s="102"/>
      <c r="HAR12" s="102"/>
      <c r="HAS12" s="102"/>
      <c r="HAT12" s="102"/>
      <c r="HAU12" s="102"/>
      <c r="HAV12" s="102"/>
      <c r="HAW12" s="102"/>
      <c r="HAX12" s="102"/>
      <c r="HAY12" s="102"/>
      <c r="HAZ12" s="102"/>
      <c r="HBA12" s="102"/>
      <c r="HBB12" s="102"/>
      <c r="HBC12" s="102"/>
      <c r="HBD12" s="102"/>
      <c r="HBE12" s="102"/>
      <c r="HBF12" s="102"/>
      <c r="HBG12" s="102"/>
      <c r="HBH12" s="102"/>
      <c r="HBI12" s="102"/>
      <c r="HBJ12" s="102"/>
      <c r="HBK12" s="102"/>
      <c r="HBL12" s="102"/>
      <c r="HBM12" s="102"/>
      <c r="HBN12" s="102"/>
      <c r="HBO12" s="102"/>
      <c r="HBP12" s="102"/>
      <c r="HBQ12" s="102"/>
      <c r="HBR12" s="102"/>
      <c r="HBS12" s="102"/>
      <c r="HBT12" s="102"/>
      <c r="HBU12" s="102"/>
      <c r="HBV12" s="102"/>
      <c r="HBW12" s="102"/>
      <c r="HBX12" s="102"/>
      <c r="HBY12" s="102"/>
      <c r="HBZ12" s="102"/>
      <c r="HCA12" s="102"/>
      <c r="HCB12" s="102"/>
      <c r="HCC12" s="102"/>
      <c r="HCD12" s="102"/>
      <c r="HCE12" s="102"/>
      <c r="HCF12" s="102"/>
      <c r="HCG12" s="102"/>
      <c r="HCH12" s="102"/>
      <c r="HCI12" s="102"/>
      <c r="HCJ12" s="102"/>
      <c r="HCK12" s="102"/>
      <c r="HCL12" s="102"/>
      <c r="HCM12" s="102"/>
      <c r="HCN12" s="102"/>
      <c r="HCO12" s="102"/>
      <c r="HCP12" s="102"/>
      <c r="HCQ12" s="102"/>
      <c r="HCR12" s="102"/>
      <c r="HCS12" s="102"/>
      <c r="HCT12" s="102"/>
      <c r="HCU12" s="102"/>
      <c r="HCV12" s="102"/>
      <c r="HCW12" s="102"/>
      <c r="HCX12" s="102"/>
      <c r="HCY12" s="102"/>
      <c r="HCZ12" s="102"/>
      <c r="HDA12" s="102"/>
      <c r="HDB12" s="102"/>
      <c r="HDC12" s="102"/>
      <c r="HDD12" s="102"/>
      <c r="HDE12" s="102"/>
      <c r="HDF12" s="102"/>
      <c r="HDG12" s="102"/>
      <c r="HDH12" s="102"/>
      <c r="HDI12" s="102"/>
      <c r="HDJ12" s="102"/>
      <c r="HDK12" s="102"/>
      <c r="HDL12" s="102"/>
      <c r="HDM12" s="102"/>
      <c r="HDN12" s="102"/>
      <c r="HDO12" s="102"/>
      <c r="HDP12" s="102"/>
      <c r="HDQ12" s="102"/>
      <c r="HDR12" s="102"/>
      <c r="HDS12" s="102"/>
      <c r="HDT12" s="102"/>
      <c r="HDU12" s="102"/>
      <c r="HDV12" s="102"/>
      <c r="HDW12" s="102"/>
      <c r="HDX12" s="102"/>
      <c r="HDY12" s="102"/>
      <c r="HDZ12" s="102"/>
      <c r="HEA12" s="102"/>
      <c r="HEB12" s="102"/>
      <c r="HEC12" s="102"/>
      <c r="HED12" s="102"/>
      <c r="HEE12" s="102"/>
      <c r="HEF12" s="102"/>
      <c r="HEG12" s="102"/>
      <c r="HEH12" s="102"/>
      <c r="HEI12" s="102"/>
      <c r="HEJ12" s="102"/>
      <c r="HEK12" s="102"/>
      <c r="HEL12" s="102"/>
      <c r="HEM12" s="102"/>
      <c r="HEN12" s="102"/>
      <c r="HEO12" s="102"/>
      <c r="HEP12" s="102"/>
      <c r="HEQ12" s="102"/>
      <c r="HER12" s="102"/>
      <c r="HES12" s="102"/>
      <c r="HET12" s="102"/>
      <c r="HEU12" s="102"/>
      <c r="HEV12" s="102"/>
      <c r="HEW12" s="102"/>
      <c r="HEX12" s="102"/>
      <c r="HEY12" s="102"/>
      <c r="HEZ12" s="102"/>
      <c r="HFA12" s="102"/>
      <c r="HFB12" s="102"/>
      <c r="HFC12" s="102"/>
      <c r="HFD12" s="102"/>
      <c r="HFE12" s="102"/>
      <c r="HFF12" s="102"/>
      <c r="HFG12" s="102"/>
      <c r="HFH12" s="102"/>
      <c r="HFI12" s="102"/>
      <c r="HFJ12" s="102"/>
      <c r="HFK12" s="102"/>
      <c r="HFL12" s="102"/>
      <c r="HFM12" s="102"/>
      <c r="HFN12" s="102"/>
      <c r="HFO12" s="102"/>
      <c r="HFP12" s="102"/>
      <c r="HFQ12" s="102"/>
      <c r="HFR12" s="102"/>
      <c r="HFS12" s="102"/>
      <c r="HFT12" s="102"/>
      <c r="HFU12" s="102"/>
      <c r="HFV12" s="102"/>
      <c r="HFW12" s="102"/>
      <c r="HFX12" s="102"/>
      <c r="HFY12" s="102"/>
      <c r="HFZ12" s="102"/>
      <c r="HGA12" s="102"/>
      <c r="HGB12" s="102"/>
      <c r="HGC12" s="102"/>
      <c r="HGD12" s="102"/>
      <c r="HGE12" s="102"/>
      <c r="HGF12" s="102"/>
      <c r="HGG12" s="102"/>
      <c r="HGH12" s="102"/>
      <c r="HGI12" s="102"/>
      <c r="HGJ12" s="102"/>
      <c r="HGK12" s="102"/>
      <c r="HGL12" s="102"/>
      <c r="HGM12" s="102"/>
      <c r="HGN12" s="102"/>
      <c r="HGO12" s="102"/>
      <c r="HGP12" s="102"/>
      <c r="HGQ12" s="102"/>
      <c r="HGR12" s="102"/>
      <c r="HGS12" s="102"/>
      <c r="HGT12" s="102"/>
      <c r="HGU12" s="102"/>
      <c r="HGV12" s="102"/>
      <c r="HGW12" s="102"/>
      <c r="HGX12" s="102"/>
      <c r="HGY12" s="102"/>
      <c r="HGZ12" s="102"/>
      <c r="HHA12" s="102"/>
      <c r="HHB12" s="102"/>
      <c r="HHC12" s="102"/>
      <c r="HHD12" s="102"/>
      <c r="HHE12" s="102"/>
      <c r="HHF12" s="102"/>
      <c r="HHG12" s="102"/>
      <c r="HHH12" s="102"/>
      <c r="HHI12" s="102"/>
      <c r="HHJ12" s="102"/>
      <c r="HHK12" s="102"/>
      <c r="HHL12" s="102"/>
      <c r="HHM12" s="102"/>
      <c r="HHN12" s="102"/>
      <c r="HHO12" s="102"/>
      <c r="HHP12" s="102"/>
      <c r="HHQ12" s="102"/>
      <c r="HHR12" s="102"/>
      <c r="HHS12" s="102"/>
      <c r="HHT12" s="102"/>
      <c r="HHU12" s="102"/>
      <c r="HHV12" s="102"/>
      <c r="HHW12" s="102"/>
      <c r="HHX12" s="102"/>
      <c r="HHY12" s="102"/>
      <c r="HHZ12" s="102"/>
      <c r="HIA12" s="102"/>
      <c r="HIB12" s="102"/>
      <c r="HIC12" s="102"/>
      <c r="HID12" s="102"/>
      <c r="HIE12" s="102"/>
      <c r="HIF12" s="102"/>
      <c r="HIG12" s="102"/>
      <c r="HIH12" s="102"/>
      <c r="HII12" s="102"/>
      <c r="HIJ12" s="102"/>
      <c r="HIK12" s="102"/>
      <c r="HIL12" s="102"/>
      <c r="HIM12" s="102"/>
      <c r="HIN12" s="102"/>
      <c r="HIO12" s="102"/>
      <c r="HIP12" s="102"/>
      <c r="HIQ12" s="102"/>
      <c r="HIR12" s="102"/>
      <c r="HIS12" s="102"/>
      <c r="HIT12" s="102"/>
      <c r="HIU12" s="102"/>
      <c r="HIV12" s="102"/>
      <c r="HIW12" s="102"/>
      <c r="HIX12" s="102"/>
      <c r="HIY12" s="102"/>
      <c r="HIZ12" s="102"/>
      <c r="HJA12" s="102"/>
      <c r="HJB12" s="102"/>
      <c r="HJC12" s="102"/>
      <c r="HJD12" s="102"/>
      <c r="HJE12" s="102"/>
      <c r="HJF12" s="102"/>
      <c r="HJG12" s="102"/>
      <c r="HJH12" s="102"/>
      <c r="HJI12" s="102"/>
      <c r="HJJ12" s="102"/>
      <c r="HJK12" s="102"/>
      <c r="HJL12" s="102"/>
      <c r="HJM12" s="102"/>
      <c r="HJN12" s="102"/>
      <c r="HJO12" s="102"/>
      <c r="HJP12" s="102"/>
      <c r="HJQ12" s="102"/>
      <c r="HJR12" s="102"/>
      <c r="HJS12" s="102"/>
      <c r="HJT12" s="102"/>
      <c r="HJU12" s="102"/>
      <c r="HJV12" s="102"/>
      <c r="HJW12" s="102"/>
      <c r="HJX12" s="102"/>
      <c r="HJY12" s="102"/>
      <c r="HJZ12" s="102"/>
      <c r="HKA12" s="102"/>
      <c r="HKB12" s="102"/>
      <c r="HKC12" s="102"/>
      <c r="HKD12" s="102"/>
      <c r="HKE12" s="102"/>
      <c r="HKF12" s="102"/>
      <c r="HKG12" s="102"/>
      <c r="HKH12" s="102"/>
      <c r="HKI12" s="102"/>
      <c r="HKJ12" s="102"/>
      <c r="HKK12" s="102"/>
      <c r="HKL12" s="102"/>
      <c r="HKM12" s="102"/>
      <c r="HKN12" s="102"/>
      <c r="HKO12" s="102"/>
      <c r="HKP12" s="102"/>
      <c r="HKQ12" s="102"/>
      <c r="HKR12" s="102"/>
      <c r="HKS12" s="102"/>
      <c r="HKT12" s="102"/>
      <c r="HKU12" s="102"/>
      <c r="HKV12" s="102"/>
      <c r="HKW12" s="102"/>
      <c r="HKX12" s="102"/>
      <c r="HKY12" s="102"/>
      <c r="HKZ12" s="102"/>
      <c r="HLA12" s="102"/>
      <c r="HLB12" s="102"/>
      <c r="HLC12" s="102"/>
      <c r="HLD12" s="102"/>
      <c r="HLE12" s="102"/>
      <c r="HLF12" s="102"/>
      <c r="HLG12" s="102"/>
      <c r="HLH12" s="102"/>
      <c r="HLI12" s="102"/>
      <c r="HLJ12" s="102"/>
      <c r="HLK12" s="102"/>
      <c r="HLL12" s="102"/>
      <c r="HLM12" s="102"/>
      <c r="HLN12" s="102"/>
      <c r="HLO12" s="102"/>
      <c r="HLP12" s="102"/>
      <c r="HLQ12" s="102"/>
      <c r="HLR12" s="102"/>
      <c r="HLS12" s="102"/>
      <c r="HLT12" s="102"/>
      <c r="HLU12" s="102"/>
      <c r="HLV12" s="102"/>
      <c r="HLW12" s="102"/>
      <c r="HLX12" s="102"/>
      <c r="HLY12" s="102"/>
      <c r="HLZ12" s="102"/>
      <c r="HMA12" s="102"/>
      <c r="HMB12" s="102"/>
      <c r="HMC12" s="102"/>
      <c r="HMD12" s="102"/>
      <c r="HME12" s="102"/>
      <c r="HMF12" s="102"/>
      <c r="HMG12" s="102"/>
      <c r="HMH12" s="102"/>
      <c r="HMI12" s="102"/>
      <c r="HMJ12" s="102"/>
      <c r="HMK12" s="102"/>
      <c r="HML12" s="102"/>
      <c r="HMM12" s="102"/>
      <c r="HMN12" s="102"/>
      <c r="HMO12" s="102"/>
      <c r="HMP12" s="102"/>
      <c r="HMQ12" s="102"/>
      <c r="HMR12" s="102"/>
      <c r="HMS12" s="102"/>
      <c r="HMT12" s="102"/>
      <c r="HMU12" s="102"/>
      <c r="HMV12" s="102"/>
      <c r="HMW12" s="102"/>
      <c r="HMX12" s="102"/>
      <c r="HMY12" s="102"/>
      <c r="HMZ12" s="102"/>
      <c r="HNA12" s="102"/>
      <c r="HNB12" s="102"/>
      <c r="HNC12" s="102"/>
      <c r="HND12" s="102"/>
      <c r="HNE12" s="102"/>
      <c r="HNF12" s="102"/>
      <c r="HNG12" s="102"/>
      <c r="HNH12" s="102"/>
      <c r="HNI12" s="102"/>
      <c r="HNJ12" s="102"/>
      <c r="HNK12" s="102"/>
      <c r="HNL12" s="102"/>
      <c r="HNM12" s="102"/>
      <c r="HNN12" s="102"/>
      <c r="HNO12" s="102"/>
      <c r="HNP12" s="102"/>
      <c r="HNQ12" s="102"/>
      <c r="HNR12" s="102"/>
      <c r="HNS12" s="102"/>
      <c r="HNT12" s="102"/>
      <c r="HNU12" s="102"/>
      <c r="HNV12" s="102"/>
      <c r="HNW12" s="102"/>
      <c r="HNX12" s="102"/>
      <c r="HNY12" s="102"/>
      <c r="HNZ12" s="102"/>
      <c r="HOA12" s="102"/>
      <c r="HOB12" s="102"/>
      <c r="HOC12" s="102"/>
      <c r="HOD12" s="102"/>
      <c r="HOE12" s="102"/>
      <c r="HOF12" s="102"/>
      <c r="HOG12" s="102"/>
      <c r="HOH12" s="102"/>
      <c r="HOI12" s="102"/>
      <c r="HOJ12" s="102"/>
      <c r="HOK12" s="102"/>
      <c r="HOL12" s="102"/>
      <c r="HOM12" s="102"/>
      <c r="HON12" s="102"/>
      <c r="HOO12" s="102"/>
      <c r="HOP12" s="102"/>
      <c r="HOQ12" s="102"/>
      <c r="HOR12" s="102"/>
      <c r="HOS12" s="102"/>
      <c r="HOT12" s="102"/>
      <c r="HOU12" s="102"/>
      <c r="HOV12" s="102"/>
      <c r="HOW12" s="102"/>
      <c r="HOX12" s="102"/>
      <c r="HOY12" s="102"/>
      <c r="HOZ12" s="102"/>
      <c r="HPA12" s="102"/>
      <c r="HPB12" s="102"/>
      <c r="HPC12" s="102"/>
      <c r="HPD12" s="102"/>
      <c r="HPE12" s="102"/>
      <c r="HPF12" s="102"/>
      <c r="HPG12" s="102"/>
      <c r="HPH12" s="102"/>
      <c r="HPI12" s="102"/>
      <c r="HPJ12" s="102"/>
      <c r="HPK12" s="102"/>
      <c r="HPL12" s="102"/>
      <c r="HPM12" s="102"/>
      <c r="HPN12" s="102"/>
      <c r="HPO12" s="102"/>
      <c r="HPP12" s="102"/>
      <c r="HPQ12" s="102"/>
      <c r="HPR12" s="102"/>
      <c r="HPS12" s="102"/>
      <c r="HPT12" s="102"/>
      <c r="HPU12" s="102"/>
      <c r="HPV12" s="102"/>
      <c r="HPW12" s="102"/>
      <c r="HPX12" s="102"/>
      <c r="HPY12" s="102"/>
      <c r="HPZ12" s="102"/>
      <c r="HQA12" s="102"/>
      <c r="HQB12" s="102"/>
      <c r="HQC12" s="102"/>
      <c r="HQD12" s="102"/>
      <c r="HQE12" s="102"/>
      <c r="HQF12" s="102"/>
      <c r="HQG12" s="102"/>
      <c r="HQH12" s="102"/>
      <c r="HQI12" s="102"/>
      <c r="HQJ12" s="102"/>
      <c r="HQK12" s="102"/>
      <c r="HQL12" s="102"/>
      <c r="HQM12" s="102"/>
      <c r="HQN12" s="102"/>
      <c r="HQO12" s="102"/>
      <c r="HQP12" s="102"/>
      <c r="HQQ12" s="102"/>
      <c r="HQR12" s="102"/>
      <c r="HQS12" s="102"/>
      <c r="HQT12" s="102"/>
      <c r="HQU12" s="102"/>
      <c r="HQV12" s="102"/>
      <c r="HQW12" s="102"/>
      <c r="HQX12" s="102"/>
      <c r="HQY12" s="102"/>
      <c r="HQZ12" s="102"/>
      <c r="HRA12" s="102"/>
      <c r="HRB12" s="102"/>
      <c r="HRC12" s="102"/>
      <c r="HRD12" s="102"/>
      <c r="HRE12" s="102"/>
      <c r="HRF12" s="102"/>
      <c r="HRG12" s="102"/>
      <c r="HRH12" s="102"/>
      <c r="HRI12" s="102"/>
      <c r="HRJ12" s="102"/>
      <c r="HRK12" s="102"/>
      <c r="HRL12" s="102"/>
      <c r="HRM12" s="102"/>
      <c r="HRN12" s="102"/>
      <c r="HRO12" s="102"/>
      <c r="HRP12" s="102"/>
      <c r="HRQ12" s="102"/>
      <c r="HRR12" s="102"/>
      <c r="HRS12" s="102"/>
      <c r="HRT12" s="102"/>
      <c r="HRU12" s="102"/>
      <c r="HRV12" s="102"/>
      <c r="HRW12" s="102"/>
      <c r="HRX12" s="102"/>
      <c r="HRY12" s="102"/>
      <c r="HRZ12" s="102"/>
      <c r="HSA12" s="102"/>
      <c r="HSB12" s="102"/>
      <c r="HSC12" s="102"/>
      <c r="HSD12" s="102"/>
      <c r="HSE12" s="102"/>
      <c r="HSF12" s="102"/>
      <c r="HSG12" s="102"/>
      <c r="HSH12" s="102"/>
      <c r="HSI12" s="102"/>
      <c r="HSJ12" s="102"/>
      <c r="HSK12" s="102"/>
      <c r="HSL12" s="102"/>
      <c r="HSM12" s="102"/>
      <c r="HSN12" s="102"/>
      <c r="HSO12" s="102"/>
      <c r="HSP12" s="102"/>
      <c r="HSQ12" s="102"/>
      <c r="HSR12" s="102"/>
      <c r="HSS12" s="102"/>
      <c r="HST12" s="102"/>
      <c r="HSU12" s="102"/>
      <c r="HSV12" s="102"/>
      <c r="HSW12" s="102"/>
      <c r="HSX12" s="102"/>
      <c r="HSY12" s="102"/>
      <c r="HSZ12" s="102"/>
      <c r="HTA12" s="102"/>
      <c r="HTB12" s="102"/>
      <c r="HTC12" s="102"/>
      <c r="HTD12" s="102"/>
      <c r="HTE12" s="102"/>
      <c r="HTF12" s="102"/>
      <c r="HTG12" s="102"/>
      <c r="HTH12" s="102"/>
      <c r="HTI12" s="102"/>
      <c r="HTJ12" s="102"/>
      <c r="HTK12" s="102"/>
      <c r="HTL12" s="102"/>
      <c r="HTM12" s="102"/>
      <c r="HTN12" s="102"/>
      <c r="HTO12" s="102"/>
      <c r="HTP12" s="102"/>
      <c r="HTQ12" s="102"/>
      <c r="HTR12" s="102"/>
      <c r="HTS12" s="102"/>
      <c r="HTT12" s="102"/>
      <c r="HTU12" s="102"/>
      <c r="HTV12" s="102"/>
      <c r="HTW12" s="102"/>
      <c r="HTX12" s="102"/>
      <c r="HTY12" s="102"/>
      <c r="HTZ12" s="102"/>
      <c r="HUA12" s="102"/>
      <c r="HUB12" s="102"/>
      <c r="HUC12" s="102"/>
      <c r="HUD12" s="102"/>
      <c r="HUE12" s="102"/>
      <c r="HUF12" s="102"/>
      <c r="HUG12" s="102"/>
      <c r="HUH12" s="102"/>
      <c r="HUI12" s="102"/>
      <c r="HUJ12" s="102"/>
      <c r="HUK12" s="102"/>
      <c r="HUL12" s="102"/>
      <c r="HUM12" s="102"/>
      <c r="HUN12" s="102"/>
      <c r="HUO12" s="102"/>
      <c r="HUP12" s="102"/>
      <c r="HUQ12" s="102"/>
      <c r="HUR12" s="102"/>
      <c r="HUS12" s="102"/>
      <c r="HUT12" s="102"/>
      <c r="HUU12" s="102"/>
      <c r="HUV12" s="102"/>
      <c r="HUW12" s="102"/>
      <c r="HUX12" s="102"/>
      <c r="HUY12" s="102"/>
      <c r="HUZ12" s="102"/>
      <c r="HVA12" s="102"/>
      <c r="HVB12" s="102"/>
      <c r="HVC12" s="102"/>
      <c r="HVD12" s="102"/>
      <c r="HVE12" s="102"/>
      <c r="HVF12" s="102"/>
      <c r="HVG12" s="102"/>
      <c r="HVH12" s="102"/>
      <c r="HVI12" s="102"/>
      <c r="HVJ12" s="102"/>
      <c r="HVK12" s="102"/>
      <c r="HVL12" s="102"/>
      <c r="HVM12" s="102"/>
      <c r="HVN12" s="102"/>
      <c r="HVO12" s="102"/>
      <c r="HVP12" s="102"/>
      <c r="HVQ12" s="102"/>
      <c r="HVR12" s="102"/>
      <c r="HVS12" s="102"/>
      <c r="HVT12" s="102"/>
      <c r="HVU12" s="102"/>
      <c r="HVV12" s="102"/>
      <c r="HVW12" s="102"/>
      <c r="HVX12" s="102"/>
      <c r="HVY12" s="102"/>
      <c r="HVZ12" s="102"/>
      <c r="HWA12" s="102"/>
      <c r="HWB12" s="102"/>
      <c r="HWC12" s="102"/>
      <c r="HWD12" s="102"/>
      <c r="HWE12" s="102"/>
      <c r="HWF12" s="102"/>
      <c r="HWG12" s="102"/>
      <c r="HWH12" s="102"/>
      <c r="HWI12" s="102"/>
      <c r="HWJ12" s="102"/>
      <c r="HWK12" s="102"/>
      <c r="HWL12" s="102"/>
      <c r="HWM12" s="102"/>
      <c r="HWN12" s="102"/>
      <c r="HWO12" s="102"/>
      <c r="HWP12" s="102"/>
      <c r="HWQ12" s="102"/>
      <c r="HWR12" s="102"/>
      <c r="HWS12" s="102"/>
      <c r="HWT12" s="102"/>
      <c r="HWU12" s="102"/>
      <c r="HWV12" s="102"/>
      <c r="HWW12" s="102"/>
      <c r="HWX12" s="102"/>
      <c r="HWY12" s="102"/>
      <c r="HWZ12" s="102"/>
      <c r="HXA12" s="102"/>
      <c r="HXB12" s="102"/>
      <c r="HXC12" s="102"/>
      <c r="HXD12" s="102"/>
      <c r="HXE12" s="102"/>
      <c r="HXF12" s="102"/>
      <c r="HXG12" s="102"/>
      <c r="HXH12" s="102"/>
      <c r="HXI12" s="102"/>
      <c r="HXJ12" s="102"/>
      <c r="HXK12" s="102"/>
      <c r="HXL12" s="102"/>
      <c r="HXM12" s="102"/>
      <c r="HXN12" s="102"/>
      <c r="HXO12" s="102"/>
      <c r="HXP12" s="102"/>
      <c r="HXQ12" s="102"/>
      <c r="HXR12" s="102"/>
      <c r="HXS12" s="102"/>
      <c r="HXT12" s="102"/>
      <c r="HXU12" s="102"/>
      <c r="HXV12" s="102"/>
      <c r="HXW12" s="102"/>
      <c r="HXX12" s="102"/>
      <c r="HXY12" s="102"/>
      <c r="HXZ12" s="102"/>
      <c r="HYA12" s="102"/>
      <c r="HYB12" s="102"/>
      <c r="HYC12" s="102"/>
      <c r="HYD12" s="102"/>
      <c r="HYE12" s="102"/>
      <c r="HYF12" s="102"/>
      <c r="HYG12" s="102"/>
      <c r="HYH12" s="102"/>
      <c r="HYI12" s="102"/>
      <c r="HYJ12" s="102"/>
      <c r="HYK12" s="102"/>
      <c r="HYL12" s="102"/>
      <c r="HYM12" s="102"/>
      <c r="HYN12" s="102"/>
      <c r="HYO12" s="102"/>
      <c r="HYP12" s="102"/>
      <c r="HYQ12" s="102"/>
      <c r="HYR12" s="102"/>
      <c r="HYS12" s="102"/>
      <c r="HYT12" s="102"/>
      <c r="HYU12" s="102"/>
      <c r="HYV12" s="102"/>
      <c r="HYW12" s="102"/>
      <c r="HYX12" s="102"/>
      <c r="HYY12" s="102"/>
      <c r="HYZ12" s="102"/>
      <c r="HZA12" s="102"/>
      <c r="HZB12" s="102"/>
      <c r="HZC12" s="102"/>
      <c r="HZD12" s="102"/>
      <c r="HZE12" s="102"/>
      <c r="HZF12" s="102"/>
      <c r="HZG12" s="102"/>
      <c r="HZH12" s="102"/>
      <c r="HZI12" s="102"/>
      <c r="HZJ12" s="102"/>
      <c r="HZK12" s="102"/>
      <c r="HZL12" s="102"/>
      <c r="HZM12" s="102"/>
      <c r="HZN12" s="102"/>
      <c r="HZO12" s="102"/>
      <c r="HZP12" s="102"/>
      <c r="HZQ12" s="102"/>
      <c r="HZR12" s="102"/>
      <c r="HZS12" s="102"/>
      <c r="HZT12" s="102"/>
      <c r="HZU12" s="102"/>
      <c r="HZV12" s="102"/>
      <c r="HZW12" s="102"/>
      <c r="HZX12" s="102"/>
      <c r="HZY12" s="102"/>
      <c r="HZZ12" s="102"/>
      <c r="IAA12" s="102"/>
      <c r="IAB12" s="102"/>
      <c r="IAC12" s="102"/>
      <c r="IAD12" s="102"/>
      <c r="IAE12" s="102"/>
      <c r="IAF12" s="102"/>
      <c r="IAG12" s="102"/>
      <c r="IAH12" s="102"/>
      <c r="IAI12" s="102"/>
      <c r="IAJ12" s="102"/>
      <c r="IAK12" s="102"/>
      <c r="IAL12" s="102"/>
      <c r="IAM12" s="102"/>
      <c r="IAN12" s="102"/>
      <c r="IAO12" s="102"/>
      <c r="IAP12" s="102"/>
      <c r="IAQ12" s="102"/>
      <c r="IAR12" s="102"/>
      <c r="IAS12" s="102"/>
      <c r="IAT12" s="102"/>
      <c r="IAU12" s="102"/>
      <c r="IAV12" s="102"/>
      <c r="IAW12" s="102"/>
      <c r="IAX12" s="102"/>
      <c r="IAY12" s="102"/>
      <c r="IAZ12" s="102"/>
      <c r="IBA12" s="102"/>
      <c r="IBB12" s="102"/>
      <c r="IBC12" s="102"/>
      <c r="IBD12" s="102"/>
      <c r="IBE12" s="102"/>
      <c r="IBF12" s="102"/>
      <c r="IBG12" s="102"/>
      <c r="IBH12" s="102"/>
      <c r="IBI12" s="102"/>
      <c r="IBJ12" s="102"/>
      <c r="IBK12" s="102"/>
      <c r="IBL12" s="102"/>
      <c r="IBM12" s="102"/>
      <c r="IBN12" s="102"/>
      <c r="IBO12" s="102"/>
      <c r="IBP12" s="102"/>
      <c r="IBQ12" s="102"/>
      <c r="IBR12" s="102"/>
      <c r="IBS12" s="102"/>
      <c r="IBT12" s="102"/>
      <c r="IBU12" s="102"/>
      <c r="IBV12" s="102"/>
      <c r="IBW12" s="102"/>
      <c r="IBX12" s="102"/>
      <c r="IBY12" s="102"/>
      <c r="IBZ12" s="102"/>
      <c r="ICA12" s="102"/>
      <c r="ICB12" s="102"/>
      <c r="ICC12" s="102"/>
      <c r="ICD12" s="102"/>
      <c r="ICE12" s="102"/>
      <c r="ICF12" s="102"/>
      <c r="ICG12" s="102"/>
      <c r="ICH12" s="102"/>
      <c r="ICI12" s="102"/>
      <c r="ICJ12" s="102"/>
      <c r="ICK12" s="102"/>
      <c r="ICL12" s="102"/>
      <c r="ICM12" s="102"/>
      <c r="ICN12" s="102"/>
      <c r="ICO12" s="102"/>
      <c r="ICP12" s="102"/>
      <c r="ICQ12" s="102"/>
      <c r="ICR12" s="102"/>
      <c r="ICS12" s="102"/>
      <c r="ICT12" s="102"/>
      <c r="ICU12" s="102"/>
      <c r="ICV12" s="102"/>
      <c r="ICW12" s="102"/>
      <c r="ICX12" s="102"/>
      <c r="ICY12" s="102"/>
      <c r="ICZ12" s="102"/>
      <c r="IDA12" s="102"/>
      <c r="IDB12" s="102"/>
      <c r="IDC12" s="102"/>
      <c r="IDD12" s="102"/>
      <c r="IDE12" s="102"/>
      <c r="IDF12" s="102"/>
      <c r="IDG12" s="102"/>
      <c r="IDH12" s="102"/>
      <c r="IDI12" s="102"/>
      <c r="IDJ12" s="102"/>
      <c r="IDK12" s="102"/>
      <c r="IDL12" s="102"/>
      <c r="IDM12" s="102"/>
      <c r="IDN12" s="102"/>
      <c r="IDO12" s="102"/>
      <c r="IDP12" s="102"/>
      <c r="IDQ12" s="102"/>
      <c r="IDR12" s="102"/>
      <c r="IDS12" s="102"/>
      <c r="IDT12" s="102"/>
      <c r="IDU12" s="102"/>
      <c r="IDV12" s="102"/>
      <c r="IDW12" s="102"/>
      <c r="IDX12" s="102"/>
      <c r="IDY12" s="102"/>
      <c r="IDZ12" s="102"/>
      <c r="IEA12" s="102"/>
      <c r="IEB12" s="102"/>
      <c r="IEC12" s="102"/>
      <c r="IED12" s="102"/>
      <c r="IEE12" s="102"/>
      <c r="IEF12" s="102"/>
      <c r="IEG12" s="102"/>
      <c r="IEH12" s="102"/>
      <c r="IEI12" s="102"/>
      <c r="IEJ12" s="102"/>
      <c r="IEK12" s="102"/>
      <c r="IEL12" s="102"/>
      <c r="IEM12" s="102"/>
      <c r="IEN12" s="102"/>
      <c r="IEO12" s="102"/>
      <c r="IEP12" s="102"/>
      <c r="IEQ12" s="102"/>
      <c r="IER12" s="102"/>
      <c r="IES12" s="102"/>
      <c r="IET12" s="102"/>
      <c r="IEU12" s="102"/>
      <c r="IEV12" s="102"/>
      <c r="IEW12" s="102"/>
      <c r="IEX12" s="102"/>
      <c r="IEY12" s="102"/>
      <c r="IEZ12" s="102"/>
      <c r="IFA12" s="102"/>
      <c r="IFB12" s="102"/>
      <c r="IFC12" s="102"/>
      <c r="IFD12" s="102"/>
      <c r="IFE12" s="102"/>
      <c r="IFF12" s="102"/>
      <c r="IFG12" s="102"/>
      <c r="IFH12" s="102"/>
      <c r="IFI12" s="102"/>
      <c r="IFJ12" s="102"/>
      <c r="IFK12" s="102"/>
      <c r="IFL12" s="102"/>
      <c r="IFM12" s="102"/>
      <c r="IFN12" s="102"/>
      <c r="IFO12" s="102"/>
      <c r="IFP12" s="102"/>
      <c r="IFQ12" s="102"/>
      <c r="IFR12" s="102"/>
      <c r="IFS12" s="102"/>
      <c r="IFT12" s="102"/>
      <c r="IFU12" s="102"/>
      <c r="IFV12" s="102"/>
      <c r="IFW12" s="102"/>
      <c r="IFX12" s="102"/>
      <c r="IFY12" s="102"/>
      <c r="IFZ12" s="102"/>
      <c r="IGA12" s="102"/>
      <c r="IGB12" s="102"/>
      <c r="IGC12" s="102"/>
      <c r="IGD12" s="102"/>
      <c r="IGE12" s="102"/>
      <c r="IGF12" s="102"/>
      <c r="IGG12" s="102"/>
      <c r="IGH12" s="102"/>
      <c r="IGI12" s="102"/>
      <c r="IGJ12" s="102"/>
      <c r="IGK12" s="102"/>
      <c r="IGL12" s="102"/>
      <c r="IGM12" s="102"/>
      <c r="IGN12" s="102"/>
      <c r="IGO12" s="102"/>
      <c r="IGP12" s="102"/>
      <c r="IGQ12" s="102"/>
      <c r="IGR12" s="102"/>
      <c r="IGS12" s="102"/>
      <c r="IGT12" s="102"/>
      <c r="IGU12" s="102"/>
      <c r="IGV12" s="102"/>
      <c r="IGW12" s="102"/>
      <c r="IGX12" s="102"/>
      <c r="IGY12" s="102"/>
      <c r="IGZ12" s="102"/>
      <c r="IHA12" s="102"/>
      <c r="IHB12" s="102"/>
      <c r="IHC12" s="102"/>
      <c r="IHD12" s="102"/>
      <c r="IHE12" s="102"/>
      <c r="IHF12" s="102"/>
      <c r="IHG12" s="102"/>
      <c r="IHH12" s="102"/>
      <c r="IHI12" s="102"/>
      <c r="IHJ12" s="102"/>
      <c r="IHK12" s="102"/>
      <c r="IHL12" s="102"/>
      <c r="IHM12" s="102"/>
      <c r="IHN12" s="102"/>
      <c r="IHO12" s="102"/>
      <c r="IHP12" s="102"/>
      <c r="IHQ12" s="102"/>
      <c r="IHR12" s="102"/>
      <c r="IHS12" s="102"/>
      <c r="IHT12" s="102"/>
      <c r="IHU12" s="102"/>
      <c r="IHV12" s="102"/>
      <c r="IHW12" s="102"/>
      <c r="IHX12" s="102"/>
      <c r="IHY12" s="102"/>
      <c r="IHZ12" s="102"/>
      <c r="IIA12" s="102"/>
      <c r="IIB12" s="102"/>
      <c r="IIC12" s="102"/>
      <c r="IID12" s="102"/>
      <c r="IIE12" s="102"/>
      <c r="IIF12" s="102"/>
      <c r="IIG12" s="102"/>
      <c r="IIH12" s="102"/>
      <c r="III12" s="102"/>
      <c r="IIJ12" s="102"/>
      <c r="IIK12" s="102"/>
      <c r="IIL12" s="102"/>
      <c r="IIM12" s="102"/>
      <c r="IIN12" s="102"/>
      <c r="IIO12" s="102"/>
      <c r="IIP12" s="102"/>
      <c r="IIQ12" s="102"/>
      <c r="IIR12" s="102"/>
      <c r="IIS12" s="102"/>
      <c r="IIT12" s="102"/>
      <c r="IIU12" s="102"/>
      <c r="IIV12" s="102"/>
      <c r="IIW12" s="102"/>
      <c r="IIX12" s="102"/>
      <c r="IIY12" s="102"/>
      <c r="IIZ12" s="102"/>
      <c r="IJA12" s="102"/>
      <c r="IJB12" s="102"/>
      <c r="IJC12" s="102"/>
      <c r="IJD12" s="102"/>
      <c r="IJE12" s="102"/>
      <c r="IJF12" s="102"/>
      <c r="IJG12" s="102"/>
      <c r="IJH12" s="102"/>
      <c r="IJI12" s="102"/>
      <c r="IJJ12" s="102"/>
      <c r="IJK12" s="102"/>
      <c r="IJL12" s="102"/>
      <c r="IJM12" s="102"/>
      <c r="IJN12" s="102"/>
      <c r="IJO12" s="102"/>
      <c r="IJP12" s="102"/>
      <c r="IJQ12" s="102"/>
      <c r="IJR12" s="102"/>
      <c r="IJS12" s="102"/>
      <c r="IJT12" s="102"/>
      <c r="IJU12" s="102"/>
      <c r="IJV12" s="102"/>
      <c r="IJW12" s="102"/>
      <c r="IJX12" s="102"/>
      <c r="IJY12" s="102"/>
      <c r="IJZ12" s="102"/>
      <c r="IKA12" s="102"/>
      <c r="IKB12" s="102"/>
      <c r="IKC12" s="102"/>
      <c r="IKD12" s="102"/>
      <c r="IKE12" s="102"/>
      <c r="IKF12" s="102"/>
      <c r="IKG12" s="102"/>
      <c r="IKH12" s="102"/>
      <c r="IKI12" s="102"/>
      <c r="IKJ12" s="102"/>
      <c r="IKK12" s="102"/>
      <c r="IKL12" s="102"/>
      <c r="IKM12" s="102"/>
      <c r="IKN12" s="102"/>
      <c r="IKO12" s="102"/>
      <c r="IKP12" s="102"/>
      <c r="IKQ12" s="102"/>
      <c r="IKR12" s="102"/>
      <c r="IKS12" s="102"/>
      <c r="IKT12" s="102"/>
      <c r="IKU12" s="102"/>
      <c r="IKV12" s="102"/>
      <c r="IKW12" s="102"/>
      <c r="IKX12" s="102"/>
      <c r="IKY12" s="102"/>
      <c r="IKZ12" s="102"/>
      <c r="ILA12" s="102"/>
      <c r="ILB12" s="102"/>
      <c r="ILC12" s="102"/>
      <c r="ILD12" s="102"/>
      <c r="ILE12" s="102"/>
      <c r="ILF12" s="102"/>
      <c r="ILG12" s="102"/>
      <c r="ILH12" s="102"/>
      <c r="ILI12" s="102"/>
      <c r="ILJ12" s="102"/>
      <c r="ILK12" s="102"/>
      <c r="ILL12" s="102"/>
      <c r="ILM12" s="102"/>
      <c r="ILN12" s="102"/>
      <c r="ILO12" s="102"/>
      <c r="ILP12" s="102"/>
      <c r="ILQ12" s="102"/>
      <c r="ILR12" s="102"/>
      <c r="ILS12" s="102"/>
      <c r="ILT12" s="102"/>
      <c r="ILU12" s="102"/>
      <c r="ILV12" s="102"/>
      <c r="ILW12" s="102"/>
      <c r="ILX12" s="102"/>
      <c r="ILY12" s="102"/>
      <c r="ILZ12" s="102"/>
      <c r="IMA12" s="102"/>
      <c r="IMB12" s="102"/>
      <c r="IMC12" s="102"/>
      <c r="IMD12" s="102"/>
      <c r="IME12" s="102"/>
      <c r="IMF12" s="102"/>
      <c r="IMG12" s="102"/>
      <c r="IMH12" s="102"/>
      <c r="IMI12" s="102"/>
      <c r="IMJ12" s="102"/>
      <c r="IMK12" s="102"/>
      <c r="IML12" s="102"/>
      <c r="IMM12" s="102"/>
      <c r="IMN12" s="102"/>
      <c r="IMO12" s="102"/>
      <c r="IMP12" s="102"/>
      <c r="IMQ12" s="102"/>
      <c r="IMR12" s="102"/>
      <c r="IMS12" s="102"/>
      <c r="IMT12" s="102"/>
      <c r="IMU12" s="102"/>
      <c r="IMV12" s="102"/>
      <c r="IMW12" s="102"/>
      <c r="IMX12" s="102"/>
      <c r="IMY12" s="102"/>
      <c r="IMZ12" s="102"/>
      <c r="INA12" s="102"/>
      <c r="INB12" s="102"/>
      <c r="INC12" s="102"/>
      <c r="IND12" s="102"/>
      <c r="INE12" s="102"/>
      <c r="INF12" s="102"/>
      <c r="ING12" s="102"/>
      <c r="INH12" s="102"/>
      <c r="INI12" s="102"/>
      <c r="INJ12" s="102"/>
      <c r="INK12" s="102"/>
      <c r="INL12" s="102"/>
      <c r="INM12" s="102"/>
      <c r="INN12" s="102"/>
      <c r="INO12" s="102"/>
      <c r="INP12" s="102"/>
      <c r="INQ12" s="102"/>
      <c r="INR12" s="102"/>
      <c r="INS12" s="102"/>
      <c r="INT12" s="102"/>
      <c r="INU12" s="102"/>
      <c r="INV12" s="102"/>
      <c r="INW12" s="102"/>
      <c r="INX12" s="102"/>
      <c r="INY12" s="102"/>
      <c r="INZ12" s="102"/>
      <c r="IOA12" s="102"/>
      <c r="IOB12" s="102"/>
      <c r="IOC12" s="102"/>
      <c r="IOD12" s="102"/>
      <c r="IOE12" s="102"/>
      <c r="IOF12" s="102"/>
      <c r="IOG12" s="102"/>
      <c r="IOH12" s="102"/>
      <c r="IOI12" s="102"/>
      <c r="IOJ12" s="102"/>
      <c r="IOK12" s="102"/>
      <c r="IOL12" s="102"/>
      <c r="IOM12" s="102"/>
      <c r="ION12" s="102"/>
      <c r="IOO12" s="102"/>
      <c r="IOP12" s="102"/>
      <c r="IOQ12" s="102"/>
      <c r="IOR12" s="102"/>
      <c r="IOS12" s="102"/>
      <c r="IOT12" s="102"/>
      <c r="IOU12" s="102"/>
      <c r="IOV12" s="102"/>
      <c r="IOW12" s="102"/>
      <c r="IOX12" s="102"/>
      <c r="IOY12" s="102"/>
      <c r="IOZ12" s="102"/>
      <c r="IPA12" s="102"/>
      <c r="IPB12" s="102"/>
      <c r="IPC12" s="102"/>
      <c r="IPD12" s="102"/>
      <c r="IPE12" s="102"/>
      <c r="IPF12" s="102"/>
      <c r="IPG12" s="102"/>
      <c r="IPH12" s="102"/>
      <c r="IPI12" s="102"/>
      <c r="IPJ12" s="102"/>
      <c r="IPK12" s="102"/>
      <c r="IPL12" s="102"/>
      <c r="IPM12" s="102"/>
      <c r="IPN12" s="102"/>
      <c r="IPO12" s="102"/>
      <c r="IPP12" s="102"/>
      <c r="IPQ12" s="102"/>
      <c r="IPR12" s="102"/>
      <c r="IPS12" s="102"/>
      <c r="IPT12" s="102"/>
      <c r="IPU12" s="102"/>
      <c r="IPV12" s="102"/>
      <c r="IPW12" s="102"/>
      <c r="IPX12" s="102"/>
      <c r="IPY12" s="102"/>
      <c r="IPZ12" s="102"/>
      <c r="IQA12" s="102"/>
      <c r="IQB12" s="102"/>
      <c r="IQC12" s="102"/>
      <c r="IQD12" s="102"/>
      <c r="IQE12" s="102"/>
      <c r="IQF12" s="102"/>
      <c r="IQG12" s="102"/>
      <c r="IQH12" s="102"/>
      <c r="IQI12" s="102"/>
      <c r="IQJ12" s="102"/>
      <c r="IQK12" s="102"/>
      <c r="IQL12" s="102"/>
      <c r="IQM12" s="102"/>
      <c r="IQN12" s="102"/>
      <c r="IQO12" s="102"/>
      <c r="IQP12" s="102"/>
      <c r="IQQ12" s="102"/>
      <c r="IQR12" s="102"/>
      <c r="IQS12" s="102"/>
      <c r="IQT12" s="102"/>
      <c r="IQU12" s="102"/>
      <c r="IQV12" s="102"/>
      <c r="IQW12" s="102"/>
      <c r="IQX12" s="102"/>
      <c r="IQY12" s="102"/>
      <c r="IQZ12" s="102"/>
      <c r="IRA12" s="102"/>
      <c r="IRB12" s="102"/>
      <c r="IRC12" s="102"/>
      <c r="IRD12" s="102"/>
      <c r="IRE12" s="102"/>
      <c r="IRF12" s="102"/>
      <c r="IRG12" s="102"/>
      <c r="IRH12" s="102"/>
      <c r="IRI12" s="102"/>
      <c r="IRJ12" s="102"/>
      <c r="IRK12" s="102"/>
      <c r="IRL12" s="102"/>
      <c r="IRM12" s="102"/>
      <c r="IRN12" s="102"/>
      <c r="IRO12" s="102"/>
      <c r="IRP12" s="102"/>
      <c r="IRQ12" s="102"/>
      <c r="IRR12" s="102"/>
      <c r="IRS12" s="102"/>
      <c r="IRT12" s="102"/>
      <c r="IRU12" s="102"/>
      <c r="IRV12" s="102"/>
      <c r="IRW12" s="102"/>
      <c r="IRX12" s="102"/>
      <c r="IRY12" s="102"/>
      <c r="IRZ12" s="102"/>
      <c r="ISA12" s="102"/>
      <c r="ISB12" s="102"/>
      <c r="ISC12" s="102"/>
      <c r="ISD12" s="102"/>
      <c r="ISE12" s="102"/>
      <c r="ISF12" s="102"/>
      <c r="ISG12" s="102"/>
      <c r="ISH12" s="102"/>
      <c r="ISI12" s="102"/>
      <c r="ISJ12" s="102"/>
      <c r="ISK12" s="102"/>
      <c r="ISL12" s="102"/>
      <c r="ISM12" s="102"/>
      <c r="ISN12" s="102"/>
      <c r="ISO12" s="102"/>
      <c r="ISP12" s="102"/>
      <c r="ISQ12" s="102"/>
      <c r="ISR12" s="102"/>
      <c r="ISS12" s="102"/>
      <c r="IST12" s="102"/>
      <c r="ISU12" s="102"/>
      <c r="ISV12" s="102"/>
      <c r="ISW12" s="102"/>
      <c r="ISX12" s="102"/>
      <c r="ISY12" s="102"/>
      <c r="ISZ12" s="102"/>
      <c r="ITA12" s="102"/>
      <c r="ITB12" s="102"/>
      <c r="ITC12" s="102"/>
      <c r="ITD12" s="102"/>
      <c r="ITE12" s="102"/>
      <c r="ITF12" s="102"/>
      <c r="ITG12" s="102"/>
      <c r="ITH12" s="102"/>
      <c r="ITI12" s="102"/>
      <c r="ITJ12" s="102"/>
      <c r="ITK12" s="102"/>
      <c r="ITL12" s="102"/>
      <c r="ITM12" s="102"/>
      <c r="ITN12" s="102"/>
      <c r="ITO12" s="102"/>
      <c r="ITP12" s="102"/>
      <c r="ITQ12" s="102"/>
      <c r="ITR12" s="102"/>
      <c r="ITS12" s="102"/>
      <c r="ITT12" s="102"/>
      <c r="ITU12" s="102"/>
      <c r="ITV12" s="102"/>
      <c r="ITW12" s="102"/>
      <c r="ITX12" s="102"/>
      <c r="ITY12" s="102"/>
      <c r="ITZ12" s="102"/>
      <c r="IUA12" s="102"/>
      <c r="IUB12" s="102"/>
      <c r="IUC12" s="102"/>
      <c r="IUD12" s="102"/>
      <c r="IUE12" s="102"/>
      <c r="IUF12" s="102"/>
      <c r="IUG12" s="102"/>
      <c r="IUH12" s="102"/>
      <c r="IUI12" s="102"/>
      <c r="IUJ12" s="102"/>
      <c r="IUK12" s="102"/>
      <c r="IUL12" s="102"/>
      <c r="IUM12" s="102"/>
      <c r="IUN12" s="102"/>
      <c r="IUO12" s="102"/>
      <c r="IUP12" s="102"/>
      <c r="IUQ12" s="102"/>
      <c r="IUR12" s="102"/>
      <c r="IUS12" s="102"/>
      <c r="IUT12" s="102"/>
      <c r="IUU12" s="102"/>
      <c r="IUV12" s="102"/>
      <c r="IUW12" s="102"/>
      <c r="IUX12" s="102"/>
      <c r="IUY12" s="102"/>
      <c r="IUZ12" s="102"/>
      <c r="IVA12" s="102"/>
      <c r="IVB12" s="102"/>
      <c r="IVC12" s="102"/>
      <c r="IVD12" s="102"/>
      <c r="IVE12" s="102"/>
      <c r="IVF12" s="102"/>
      <c r="IVG12" s="102"/>
      <c r="IVH12" s="102"/>
      <c r="IVI12" s="102"/>
      <c r="IVJ12" s="102"/>
      <c r="IVK12" s="102"/>
      <c r="IVL12" s="102"/>
      <c r="IVM12" s="102"/>
      <c r="IVN12" s="102"/>
      <c r="IVO12" s="102"/>
      <c r="IVP12" s="102"/>
      <c r="IVQ12" s="102"/>
      <c r="IVR12" s="102"/>
      <c r="IVS12" s="102"/>
      <c r="IVT12" s="102"/>
      <c r="IVU12" s="102"/>
      <c r="IVV12" s="102"/>
      <c r="IVW12" s="102"/>
      <c r="IVX12" s="102"/>
      <c r="IVY12" s="102"/>
      <c r="IVZ12" s="102"/>
      <c r="IWA12" s="102"/>
      <c r="IWB12" s="102"/>
      <c r="IWC12" s="102"/>
      <c r="IWD12" s="102"/>
      <c r="IWE12" s="102"/>
      <c r="IWF12" s="102"/>
      <c r="IWG12" s="102"/>
      <c r="IWH12" s="102"/>
      <c r="IWI12" s="102"/>
      <c r="IWJ12" s="102"/>
      <c r="IWK12" s="102"/>
      <c r="IWL12" s="102"/>
      <c r="IWM12" s="102"/>
      <c r="IWN12" s="102"/>
      <c r="IWO12" s="102"/>
      <c r="IWP12" s="102"/>
      <c r="IWQ12" s="102"/>
      <c r="IWR12" s="102"/>
      <c r="IWS12" s="102"/>
      <c r="IWT12" s="102"/>
      <c r="IWU12" s="102"/>
      <c r="IWV12" s="102"/>
      <c r="IWW12" s="102"/>
      <c r="IWX12" s="102"/>
      <c r="IWY12" s="102"/>
      <c r="IWZ12" s="102"/>
      <c r="IXA12" s="102"/>
      <c r="IXB12" s="102"/>
      <c r="IXC12" s="102"/>
      <c r="IXD12" s="102"/>
      <c r="IXE12" s="102"/>
      <c r="IXF12" s="102"/>
      <c r="IXG12" s="102"/>
      <c r="IXH12" s="102"/>
      <c r="IXI12" s="102"/>
      <c r="IXJ12" s="102"/>
      <c r="IXK12" s="102"/>
      <c r="IXL12" s="102"/>
      <c r="IXM12" s="102"/>
      <c r="IXN12" s="102"/>
      <c r="IXO12" s="102"/>
      <c r="IXP12" s="102"/>
      <c r="IXQ12" s="102"/>
      <c r="IXR12" s="102"/>
      <c r="IXS12" s="102"/>
      <c r="IXT12" s="102"/>
      <c r="IXU12" s="102"/>
      <c r="IXV12" s="102"/>
      <c r="IXW12" s="102"/>
      <c r="IXX12" s="102"/>
      <c r="IXY12" s="102"/>
      <c r="IXZ12" s="102"/>
      <c r="IYA12" s="102"/>
      <c r="IYB12" s="102"/>
      <c r="IYC12" s="102"/>
      <c r="IYD12" s="102"/>
      <c r="IYE12" s="102"/>
      <c r="IYF12" s="102"/>
      <c r="IYG12" s="102"/>
      <c r="IYH12" s="102"/>
      <c r="IYI12" s="102"/>
      <c r="IYJ12" s="102"/>
      <c r="IYK12" s="102"/>
      <c r="IYL12" s="102"/>
      <c r="IYM12" s="102"/>
      <c r="IYN12" s="102"/>
      <c r="IYO12" s="102"/>
      <c r="IYP12" s="102"/>
      <c r="IYQ12" s="102"/>
      <c r="IYR12" s="102"/>
      <c r="IYS12" s="102"/>
      <c r="IYT12" s="102"/>
      <c r="IYU12" s="102"/>
      <c r="IYV12" s="102"/>
      <c r="IYW12" s="102"/>
      <c r="IYX12" s="102"/>
      <c r="IYY12" s="102"/>
      <c r="IYZ12" s="102"/>
      <c r="IZA12" s="102"/>
      <c r="IZB12" s="102"/>
      <c r="IZC12" s="102"/>
      <c r="IZD12" s="102"/>
      <c r="IZE12" s="102"/>
      <c r="IZF12" s="102"/>
      <c r="IZG12" s="102"/>
      <c r="IZH12" s="102"/>
      <c r="IZI12" s="102"/>
      <c r="IZJ12" s="102"/>
      <c r="IZK12" s="102"/>
      <c r="IZL12" s="102"/>
      <c r="IZM12" s="102"/>
      <c r="IZN12" s="102"/>
      <c r="IZO12" s="102"/>
      <c r="IZP12" s="102"/>
      <c r="IZQ12" s="102"/>
      <c r="IZR12" s="102"/>
      <c r="IZS12" s="102"/>
      <c r="IZT12" s="102"/>
      <c r="IZU12" s="102"/>
      <c r="IZV12" s="102"/>
      <c r="IZW12" s="102"/>
      <c r="IZX12" s="102"/>
      <c r="IZY12" s="102"/>
      <c r="IZZ12" s="102"/>
      <c r="JAA12" s="102"/>
      <c r="JAB12" s="102"/>
      <c r="JAC12" s="102"/>
      <c r="JAD12" s="102"/>
      <c r="JAE12" s="102"/>
      <c r="JAF12" s="102"/>
      <c r="JAG12" s="102"/>
      <c r="JAH12" s="102"/>
      <c r="JAI12" s="102"/>
      <c r="JAJ12" s="102"/>
      <c r="JAK12" s="102"/>
      <c r="JAL12" s="102"/>
      <c r="JAM12" s="102"/>
      <c r="JAN12" s="102"/>
      <c r="JAO12" s="102"/>
      <c r="JAP12" s="102"/>
      <c r="JAQ12" s="102"/>
      <c r="JAR12" s="102"/>
      <c r="JAS12" s="102"/>
      <c r="JAT12" s="102"/>
      <c r="JAU12" s="102"/>
      <c r="JAV12" s="102"/>
      <c r="JAW12" s="102"/>
      <c r="JAX12" s="102"/>
      <c r="JAY12" s="102"/>
      <c r="JAZ12" s="102"/>
      <c r="JBA12" s="102"/>
      <c r="JBB12" s="102"/>
      <c r="JBC12" s="102"/>
      <c r="JBD12" s="102"/>
      <c r="JBE12" s="102"/>
      <c r="JBF12" s="102"/>
      <c r="JBG12" s="102"/>
      <c r="JBH12" s="102"/>
      <c r="JBI12" s="102"/>
      <c r="JBJ12" s="102"/>
      <c r="JBK12" s="102"/>
      <c r="JBL12" s="102"/>
      <c r="JBM12" s="102"/>
      <c r="JBN12" s="102"/>
      <c r="JBO12" s="102"/>
      <c r="JBP12" s="102"/>
      <c r="JBQ12" s="102"/>
      <c r="JBR12" s="102"/>
      <c r="JBS12" s="102"/>
      <c r="JBT12" s="102"/>
      <c r="JBU12" s="102"/>
      <c r="JBV12" s="102"/>
      <c r="JBW12" s="102"/>
      <c r="JBX12" s="102"/>
      <c r="JBY12" s="102"/>
      <c r="JBZ12" s="102"/>
      <c r="JCA12" s="102"/>
      <c r="JCB12" s="102"/>
      <c r="JCC12" s="102"/>
      <c r="JCD12" s="102"/>
      <c r="JCE12" s="102"/>
      <c r="JCF12" s="102"/>
      <c r="JCG12" s="102"/>
      <c r="JCH12" s="102"/>
      <c r="JCI12" s="102"/>
      <c r="JCJ12" s="102"/>
      <c r="JCK12" s="102"/>
      <c r="JCL12" s="102"/>
      <c r="JCM12" s="102"/>
      <c r="JCN12" s="102"/>
      <c r="JCO12" s="102"/>
      <c r="JCP12" s="102"/>
      <c r="JCQ12" s="102"/>
      <c r="JCR12" s="102"/>
      <c r="JCS12" s="102"/>
      <c r="JCT12" s="102"/>
      <c r="JCU12" s="102"/>
      <c r="JCV12" s="102"/>
      <c r="JCW12" s="102"/>
      <c r="JCX12" s="102"/>
      <c r="JCY12" s="102"/>
      <c r="JCZ12" s="102"/>
      <c r="JDA12" s="102"/>
      <c r="JDB12" s="102"/>
      <c r="JDC12" s="102"/>
      <c r="JDD12" s="102"/>
      <c r="JDE12" s="102"/>
      <c r="JDF12" s="102"/>
      <c r="JDG12" s="102"/>
      <c r="JDH12" s="102"/>
      <c r="JDI12" s="102"/>
      <c r="JDJ12" s="102"/>
      <c r="JDK12" s="102"/>
      <c r="JDL12" s="102"/>
      <c r="JDM12" s="102"/>
      <c r="JDN12" s="102"/>
      <c r="JDO12" s="102"/>
      <c r="JDP12" s="102"/>
      <c r="JDQ12" s="102"/>
      <c r="JDR12" s="102"/>
      <c r="JDS12" s="102"/>
      <c r="JDT12" s="102"/>
      <c r="JDU12" s="102"/>
      <c r="JDV12" s="102"/>
      <c r="JDW12" s="102"/>
      <c r="JDX12" s="102"/>
      <c r="JDY12" s="102"/>
      <c r="JDZ12" s="102"/>
      <c r="JEA12" s="102"/>
      <c r="JEB12" s="102"/>
      <c r="JEC12" s="102"/>
      <c r="JED12" s="102"/>
      <c r="JEE12" s="102"/>
      <c r="JEF12" s="102"/>
      <c r="JEG12" s="102"/>
      <c r="JEH12" s="102"/>
      <c r="JEI12" s="102"/>
      <c r="JEJ12" s="102"/>
      <c r="JEK12" s="102"/>
      <c r="JEL12" s="102"/>
      <c r="JEM12" s="102"/>
      <c r="JEN12" s="102"/>
      <c r="JEO12" s="102"/>
      <c r="JEP12" s="102"/>
      <c r="JEQ12" s="102"/>
      <c r="JER12" s="102"/>
      <c r="JES12" s="102"/>
      <c r="JET12" s="102"/>
      <c r="JEU12" s="102"/>
      <c r="JEV12" s="102"/>
      <c r="JEW12" s="102"/>
      <c r="JEX12" s="102"/>
      <c r="JEY12" s="102"/>
      <c r="JEZ12" s="102"/>
      <c r="JFA12" s="102"/>
      <c r="JFB12" s="102"/>
      <c r="JFC12" s="102"/>
      <c r="JFD12" s="102"/>
      <c r="JFE12" s="102"/>
      <c r="JFF12" s="102"/>
      <c r="JFG12" s="102"/>
      <c r="JFH12" s="102"/>
      <c r="JFI12" s="102"/>
      <c r="JFJ12" s="102"/>
      <c r="JFK12" s="102"/>
      <c r="JFL12" s="102"/>
      <c r="JFM12" s="102"/>
      <c r="JFN12" s="102"/>
      <c r="JFO12" s="102"/>
      <c r="JFP12" s="102"/>
      <c r="JFQ12" s="102"/>
      <c r="JFR12" s="102"/>
      <c r="JFS12" s="102"/>
      <c r="JFT12" s="102"/>
      <c r="JFU12" s="102"/>
      <c r="JFV12" s="102"/>
      <c r="JFW12" s="102"/>
      <c r="JFX12" s="102"/>
      <c r="JFY12" s="102"/>
      <c r="JFZ12" s="102"/>
      <c r="JGA12" s="102"/>
      <c r="JGB12" s="102"/>
      <c r="JGC12" s="102"/>
      <c r="JGD12" s="102"/>
      <c r="JGE12" s="102"/>
      <c r="JGF12" s="102"/>
      <c r="JGG12" s="102"/>
      <c r="JGH12" s="102"/>
      <c r="JGI12" s="102"/>
      <c r="JGJ12" s="102"/>
      <c r="JGK12" s="102"/>
      <c r="JGL12" s="102"/>
      <c r="JGM12" s="102"/>
      <c r="JGN12" s="102"/>
      <c r="JGO12" s="102"/>
      <c r="JGP12" s="102"/>
      <c r="JGQ12" s="102"/>
      <c r="JGR12" s="102"/>
      <c r="JGS12" s="102"/>
      <c r="JGT12" s="102"/>
      <c r="JGU12" s="102"/>
      <c r="JGV12" s="102"/>
      <c r="JGW12" s="102"/>
      <c r="JGX12" s="102"/>
      <c r="JGY12" s="102"/>
      <c r="JGZ12" s="102"/>
      <c r="JHA12" s="102"/>
      <c r="JHB12" s="102"/>
      <c r="JHC12" s="102"/>
      <c r="JHD12" s="102"/>
      <c r="JHE12" s="102"/>
      <c r="JHF12" s="102"/>
      <c r="JHG12" s="102"/>
      <c r="JHH12" s="102"/>
      <c r="JHI12" s="102"/>
      <c r="JHJ12" s="102"/>
      <c r="JHK12" s="102"/>
      <c r="JHL12" s="102"/>
      <c r="JHM12" s="102"/>
      <c r="JHN12" s="102"/>
      <c r="JHO12" s="102"/>
      <c r="JHP12" s="102"/>
      <c r="JHQ12" s="102"/>
      <c r="JHR12" s="102"/>
      <c r="JHS12" s="102"/>
      <c r="JHT12" s="102"/>
      <c r="JHU12" s="102"/>
      <c r="JHV12" s="102"/>
      <c r="JHW12" s="102"/>
      <c r="JHX12" s="102"/>
      <c r="JHY12" s="102"/>
      <c r="JHZ12" s="102"/>
      <c r="JIA12" s="102"/>
      <c r="JIB12" s="102"/>
      <c r="JIC12" s="102"/>
      <c r="JID12" s="102"/>
      <c r="JIE12" s="102"/>
      <c r="JIF12" s="102"/>
      <c r="JIG12" s="102"/>
      <c r="JIH12" s="102"/>
      <c r="JII12" s="102"/>
      <c r="JIJ12" s="102"/>
      <c r="JIK12" s="102"/>
      <c r="JIL12" s="102"/>
      <c r="JIM12" s="102"/>
      <c r="JIN12" s="102"/>
      <c r="JIO12" s="102"/>
      <c r="JIP12" s="102"/>
      <c r="JIQ12" s="102"/>
      <c r="JIR12" s="102"/>
      <c r="JIS12" s="102"/>
      <c r="JIT12" s="102"/>
      <c r="JIU12" s="102"/>
      <c r="JIV12" s="102"/>
      <c r="JIW12" s="102"/>
      <c r="JIX12" s="102"/>
      <c r="JIY12" s="102"/>
      <c r="JIZ12" s="102"/>
      <c r="JJA12" s="102"/>
      <c r="JJB12" s="102"/>
      <c r="JJC12" s="102"/>
      <c r="JJD12" s="102"/>
      <c r="JJE12" s="102"/>
      <c r="JJF12" s="102"/>
      <c r="JJG12" s="102"/>
      <c r="JJH12" s="102"/>
      <c r="JJI12" s="102"/>
      <c r="JJJ12" s="102"/>
      <c r="JJK12" s="102"/>
      <c r="JJL12" s="102"/>
      <c r="JJM12" s="102"/>
      <c r="JJN12" s="102"/>
      <c r="JJO12" s="102"/>
      <c r="JJP12" s="102"/>
      <c r="JJQ12" s="102"/>
      <c r="JJR12" s="102"/>
      <c r="JJS12" s="102"/>
      <c r="JJT12" s="102"/>
      <c r="JJU12" s="102"/>
      <c r="JJV12" s="102"/>
      <c r="JJW12" s="102"/>
      <c r="JJX12" s="102"/>
      <c r="JJY12" s="102"/>
      <c r="JJZ12" s="102"/>
      <c r="JKA12" s="102"/>
      <c r="JKB12" s="102"/>
      <c r="JKC12" s="102"/>
      <c r="JKD12" s="102"/>
      <c r="JKE12" s="102"/>
      <c r="JKF12" s="102"/>
      <c r="JKG12" s="102"/>
      <c r="JKH12" s="102"/>
      <c r="JKI12" s="102"/>
      <c r="JKJ12" s="102"/>
      <c r="JKK12" s="102"/>
      <c r="JKL12" s="102"/>
      <c r="JKM12" s="102"/>
      <c r="JKN12" s="102"/>
      <c r="JKO12" s="102"/>
      <c r="JKP12" s="102"/>
      <c r="JKQ12" s="102"/>
      <c r="JKR12" s="102"/>
      <c r="JKS12" s="102"/>
      <c r="JKT12" s="102"/>
      <c r="JKU12" s="102"/>
      <c r="JKV12" s="102"/>
      <c r="JKW12" s="102"/>
      <c r="JKX12" s="102"/>
      <c r="JKY12" s="102"/>
      <c r="JKZ12" s="102"/>
      <c r="JLA12" s="102"/>
      <c r="JLB12" s="102"/>
      <c r="JLC12" s="102"/>
      <c r="JLD12" s="102"/>
      <c r="JLE12" s="102"/>
      <c r="JLF12" s="102"/>
      <c r="JLG12" s="102"/>
      <c r="JLH12" s="102"/>
      <c r="JLI12" s="102"/>
      <c r="JLJ12" s="102"/>
      <c r="JLK12" s="102"/>
      <c r="JLL12" s="102"/>
      <c r="JLM12" s="102"/>
      <c r="JLN12" s="102"/>
      <c r="JLO12" s="102"/>
      <c r="JLP12" s="102"/>
      <c r="JLQ12" s="102"/>
      <c r="JLR12" s="102"/>
      <c r="JLS12" s="102"/>
      <c r="JLT12" s="102"/>
      <c r="JLU12" s="102"/>
      <c r="JLV12" s="102"/>
      <c r="JLW12" s="102"/>
      <c r="JLX12" s="102"/>
      <c r="JLY12" s="102"/>
      <c r="JLZ12" s="102"/>
      <c r="JMA12" s="102"/>
      <c r="JMB12" s="102"/>
      <c r="JMC12" s="102"/>
      <c r="JMD12" s="102"/>
      <c r="JME12" s="102"/>
      <c r="JMF12" s="102"/>
      <c r="JMG12" s="102"/>
      <c r="JMH12" s="102"/>
      <c r="JMI12" s="102"/>
      <c r="JMJ12" s="102"/>
      <c r="JMK12" s="102"/>
      <c r="JML12" s="102"/>
      <c r="JMM12" s="102"/>
      <c r="JMN12" s="102"/>
      <c r="JMO12" s="102"/>
      <c r="JMP12" s="102"/>
      <c r="JMQ12" s="102"/>
      <c r="JMR12" s="102"/>
      <c r="JMS12" s="102"/>
      <c r="JMT12" s="102"/>
      <c r="JMU12" s="102"/>
      <c r="JMV12" s="102"/>
      <c r="JMW12" s="102"/>
      <c r="JMX12" s="102"/>
      <c r="JMY12" s="102"/>
      <c r="JMZ12" s="102"/>
      <c r="JNA12" s="102"/>
      <c r="JNB12" s="102"/>
      <c r="JNC12" s="102"/>
      <c r="JND12" s="102"/>
      <c r="JNE12" s="102"/>
      <c r="JNF12" s="102"/>
      <c r="JNG12" s="102"/>
      <c r="JNH12" s="102"/>
      <c r="JNI12" s="102"/>
      <c r="JNJ12" s="102"/>
      <c r="JNK12" s="102"/>
      <c r="JNL12" s="102"/>
      <c r="JNM12" s="102"/>
      <c r="JNN12" s="102"/>
      <c r="JNO12" s="102"/>
      <c r="JNP12" s="102"/>
      <c r="JNQ12" s="102"/>
      <c r="JNR12" s="102"/>
      <c r="JNS12" s="102"/>
      <c r="JNT12" s="102"/>
      <c r="JNU12" s="102"/>
      <c r="JNV12" s="102"/>
      <c r="JNW12" s="102"/>
      <c r="JNX12" s="102"/>
      <c r="JNY12" s="102"/>
      <c r="JNZ12" s="102"/>
      <c r="JOA12" s="102"/>
      <c r="JOB12" s="102"/>
      <c r="JOC12" s="102"/>
      <c r="JOD12" s="102"/>
      <c r="JOE12" s="102"/>
      <c r="JOF12" s="102"/>
      <c r="JOG12" s="102"/>
      <c r="JOH12" s="102"/>
      <c r="JOI12" s="102"/>
      <c r="JOJ12" s="102"/>
      <c r="JOK12" s="102"/>
      <c r="JOL12" s="102"/>
      <c r="JOM12" s="102"/>
      <c r="JON12" s="102"/>
      <c r="JOO12" s="102"/>
      <c r="JOP12" s="102"/>
      <c r="JOQ12" s="102"/>
      <c r="JOR12" s="102"/>
      <c r="JOS12" s="102"/>
      <c r="JOT12" s="102"/>
      <c r="JOU12" s="102"/>
      <c r="JOV12" s="102"/>
      <c r="JOW12" s="102"/>
      <c r="JOX12" s="102"/>
      <c r="JOY12" s="102"/>
      <c r="JOZ12" s="102"/>
      <c r="JPA12" s="102"/>
      <c r="JPB12" s="102"/>
      <c r="JPC12" s="102"/>
      <c r="JPD12" s="102"/>
      <c r="JPE12" s="102"/>
      <c r="JPF12" s="102"/>
      <c r="JPG12" s="102"/>
      <c r="JPH12" s="102"/>
      <c r="JPI12" s="102"/>
      <c r="JPJ12" s="102"/>
      <c r="JPK12" s="102"/>
      <c r="JPL12" s="102"/>
      <c r="JPM12" s="102"/>
      <c r="JPN12" s="102"/>
      <c r="JPO12" s="102"/>
      <c r="JPP12" s="102"/>
      <c r="JPQ12" s="102"/>
      <c r="JPR12" s="102"/>
      <c r="JPS12" s="102"/>
      <c r="JPT12" s="102"/>
      <c r="JPU12" s="102"/>
      <c r="JPV12" s="102"/>
      <c r="JPW12" s="102"/>
      <c r="JPX12" s="102"/>
      <c r="JPY12" s="102"/>
      <c r="JPZ12" s="102"/>
      <c r="JQA12" s="102"/>
      <c r="JQB12" s="102"/>
      <c r="JQC12" s="102"/>
      <c r="JQD12" s="102"/>
      <c r="JQE12" s="102"/>
      <c r="JQF12" s="102"/>
      <c r="JQG12" s="102"/>
      <c r="JQH12" s="102"/>
      <c r="JQI12" s="102"/>
      <c r="JQJ12" s="102"/>
      <c r="JQK12" s="102"/>
      <c r="JQL12" s="102"/>
      <c r="JQM12" s="102"/>
      <c r="JQN12" s="102"/>
      <c r="JQO12" s="102"/>
      <c r="JQP12" s="102"/>
      <c r="JQQ12" s="102"/>
      <c r="JQR12" s="102"/>
      <c r="JQS12" s="102"/>
      <c r="JQT12" s="102"/>
      <c r="JQU12" s="102"/>
      <c r="JQV12" s="102"/>
      <c r="JQW12" s="102"/>
      <c r="JQX12" s="102"/>
      <c r="JQY12" s="102"/>
      <c r="JQZ12" s="102"/>
      <c r="JRA12" s="102"/>
      <c r="JRB12" s="102"/>
      <c r="JRC12" s="102"/>
      <c r="JRD12" s="102"/>
      <c r="JRE12" s="102"/>
      <c r="JRF12" s="102"/>
      <c r="JRG12" s="102"/>
      <c r="JRH12" s="102"/>
      <c r="JRI12" s="102"/>
      <c r="JRJ12" s="102"/>
      <c r="JRK12" s="102"/>
      <c r="JRL12" s="102"/>
      <c r="JRM12" s="102"/>
      <c r="JRN12" s="102"/>
      <c r="JRO12" s="102"/>
      <c r="JRP12" s="102"/>
      <c r="JRQ12" s="102"/>
      <c r="JRR12" s="102"/>
      <c r="JRS12" s="102"/>
      <c r="JRT12" s="102"/>
      <c r="JRU12" s="102"/>
      <c r="JRV12" s="102"/>
      <c r="JRW12" s="102"/>
      <c r="JRX12" s="102"/>
      <c r="JRY12" s="102"/>
      <c r="JRZ12" s="102"/>
      <c r="JSA12" s="102"/>
      <c r="JSB12" s="102"/>
      <c r="JSC12" s="102"/>
      <c r="JSD12" s="102"/>
      <c r="JSE12" s="102"/>
      <c r="JSF12" s="102"/>
      <c r="JSG12" s="102"/>
      <c r="JSH12" s="102"/>
      <c r="JSI12" s="102"/>
      <c r="JSJ12" s="102"/>
      <c r="JSK12" s="102"/>
      <c r="JSL12" s="102"/>
      <c r="JSM12" s="102"/>
      <c r="JSN12" s="102"/>
      <c r="JSO12" s="102"/>
      <c r="JSP12" s="102"/>
      <c r="JSQ12" s="102"/>
      <c r="JSR12" s="102"/>
      <c r="JSS12" s="102"/>
      <c r="JST12" s="102"/>
      <c r="JSU12" s="102"/>
      <c r="JSV12" s="102"/>
      <c r="JSW12" s="102"/>
      <c r="JSX12" s="102"/>
      <c r="JSY12" s="102"/>
      <c r="JSZ12" s="102"/>
      <c r="JTA12" s="102"/>
      <c r="JTB12" s="102"/>
      <c r="JTC12" s="102"/>
      <c r="JTD12" s="102"/>
      <c r="JTE12" s="102"/>
      <c r="JTF12" s="102"/>
      <c r="JTG12" s="102"/>
      <c r="JTH12" s="102"/>
      <c r="JTI12" s="102"/>
      <c r="JTJ12" s="102"/>
      <c r="JTK12" s="102"/>
      <c r="JTL12" s="102"/>
      <c r="JTM12" s="102"/>
      <c r="JTN12" s="102"/>
      <c r="JTO12" s="102"/>
      <c r="JTP12" s="102"/>
      <c r="JTQ12" s="102"/>
      <c r="JTR12" s="102"/>
      <c r="JTS12" s="102"/>
      <c r="JTT12" s="102"/>
      <c r="JTU12" s="102"/>
      <c r="JTV12" s="102"/>
      <c r="JTW12" s="102"/>
      <c r="JTX12" s="102"/>
      <c r="JTY12" s="102"/>
      <c r="JTZ12" s="102"/>
      <c r="JUA12" s="102"/>
      <c r="JUB12" s="102"/>
      <c r="JUC12" s="102"/>
      <c r="JUD12" s="102"/>
      <c r="JUE12" s="102"/>
      <c r="JUF12" s="102"/>
      <c r="JUG12" s="102"/>
      <c r="JUH12" s="102"/>
      <c r="JUI12" s="102"/>
      <c r="JUJ12" s="102"/>
      <c r="JUK12" s="102"/>
      <c r="JUL12" s="102"/>
      <c r="JUM12" s="102"/>
      <c r="JUN12" s="102"/>
      <c r="JUO12" s="102"/>
      <c r="JUP12" s="102"/>
      <c r="JUQ12" s="102"/>
      <c r="JUR12" s="102"/>
      <c r="JUS12" s="102"/>
      <c r="JUT12" s="102"/>
      <c r="JUU12" s="102"/>
      <c r="JUV12" s="102"/>
      <c r="JUW12" s="102"/>
      <c r="JUX12" s="102"/>
      <c r="JUY12" s="102"/>
      <c r="JUZ12" s="102"/>
      <c r="JVA12" s="102"/>
      <c r="JVB12" s="102"/>
      <c r="JVC12" s="102"/>
      <c r="JVD12" s="102"/>
      <c r="JVE12" s="102"/>
      <c r="JVF12" s="102"/>
      <c r="JVG12" s="102"/>
      <c r="JVH12" s="102"/>
      <c r="JVI12" s="102"/>
      <c r="JVJ12" s="102"/>
      <c r="JVK12" s="102"/>
      <c r="JVL12" s="102"/>
      <c r="JVM12" s="102"/>
      <c r="JVN12" s="102"/>
      <c r="JVO12" s="102"/>
      <c r="JVP12" s="102"/>
      <c r="JVQ12" s="102"/>
      <c r="JVR12" s="102"/>
      <c r="JVS12" s="102"/>
      <c r="JVT12" s="102"/>
      <c r="JVU12" s="102"/>
      <c r="JVV12" s="102"/>
      <c r="JVW12" s="102"/>
      <c r="JVX12" s="102"/>
      <c r="JVY12" s="102"/>
      <c r="JVZ12" s="102"/>
      <c r="JWA12" s="102"/>
      <c r="JWB12" s="102"/>
      <c r="JWC12" s="102"/>
      <c r="JWD12" s="102"/>
      <c r="JWE12" s="102"/>
      <c r="JWF12" s="102"/>
      <c r="JWG12" s="102"/>
      <c r="JWH12" s="102"/>
      <c r="JWI12" s="102"/>
      <c r="JWJ12" s="102"/>
      <c r="JWK12" s="102"/>
      <c r="JWL12" s="102"/>
      <c r="JWM12" s="102"/>
      <c r="JWN12" s="102"/>
      <c r="JWO12" s="102"/>
      <c r="JWP12" s="102"/>
      <c r="JWQ12" s="102"/>
      <c r="JWR12" s="102"/>
      <c r="JWS12" s="102"/>
      <c r="JWT12" s="102"/>
      <c r="JWU12" s="102"/>
      <c r="JWV12" s="102"/>
      <c r="JWW12" s="102"/>
      <c r="JWX12" s="102"/>
      <c r="JWY12" s="102"/>
      <c r="JWZ12" s="102"/>
      <c r="JXA12" s="102"/>
      <c r="JXB12" s="102"/>
      <c r="JXC12" s="102"/>
      <c r="JXD12" s="102"/>
      <c r="JXE12" s="102"/>
      <c r="JXF12" s="102"/>
      <c r="JXG12" s="102"/>
      <c r="JXH12" s="102"/>
      <c r="JXI12" s="102"/>
      <c r="JXJ12" s="102"/>
      <c r="JXK12" s="102"/>
      <c r="JXL12" s="102"/>
      <c r="JXM12" s="102"/>
      <c r="JXN12" s="102"/>
      <c r="JXO12" s="102"/>
      <c r="JXP12" s="102"/>
      <c r="JXQ12" s="102"/>
      <c r="JXR12" s="102"/>
      <c r="JXS12" s="102"/>
      <c r="JXT12" s="102"/>
      <c r="JXU12" s="102"/>
      <c r="JXV12" s="102"/>
      <c r="JXW12" s="102"/>
      <c r="JXX12" s="102"/>
      <c r="JXY12" s="102"/>
      <c r="JXZ12" s="102"/>
      <c r="JYA12" s="102"/>
      <c r="JYB12" s="102"/>
      <c r="JYC12" s="102"/>
      <c r="JYD12" s="102"/>
      <c r="JYE12" s="102"/>
      <c r="JYF12" s="102"/>
      <c r="JYG12" s="102"/>
      <c r="JYH12" s="102"/>
      <c r="JYI12" s="102"/>
      <c r="JYJ12" s="102"/>
      <c r="JYK12" s="102"/>
      <c r="JYL12" s="102"/>
      <c r="JYM12" s="102"/>
      <c r="JYN12" s="102"/>
      <c r="JYO12" s="102"/>
      <c r="JYP12" s="102"/>
      <c r="JYQ12" s="102"/>
      <c r="JYR12" s="102"/>
      <c r="JYS12" s="102"/>
      <c r="JYT12" s="102"/>
      <c r="JYU12" s="102"/>
      <c r="JYV12" s="102"/>
      <c r="JYW12" s="102"/>
      <c r="JYX12" s="102"/>
      <c r="JYY12" s="102"/>
      <c r="JYZ12" s="102"/>
      <c r="JZA12" s="102"/>
      <c r="JZB12" s="102"/>
      <c r="JZC12" s="102"/>
      <c r="JZD12" s="102"/>
      <c r="JZE12" s="102"/>
      <c r="JZF12" s="102"/>
      <c r="JZG12" s="102"/>
      <c r="JZH12" s="102"/>
      <c r="JZI12" s="102"/>
      <c r="JZJ12" s="102"/>
      <c r="JZK12" s="102"/>
      <c r="JZL12" s="102"/>
      <c r="JZM12" s="102"/>
      <c r="JZN12" s="102"/>
      <c r="JZO12" s="102"/>
      <c r="JZP12" s="102"/>
      <c r="JZQ12" s="102"/>
      <c r="JZR12" s="102"/>
      <c r="JZS12" s="102"/>
      <c r="JZT12" s="102"/>
      <c r="JZU12" s="102"/>
      <c r="JZV12" s="102"/>
      <c r="JZW12" s="102"/>
      <c r="JZX12" s="102"/>
      <c r="JZY12" s="102"/>
      <c r="JZZ12" s="102"/>
      <c r="KAA12" s="102"/>
      <c r="KAB12" s="102"/>
      <c r="KAC12" s="102"/>
      <c r="KAD12" s="102"/>
      <c r="KAE12" s="102"/>
      <c r="KAF12" s="102"/>
      <c r="KAG12" s="102"/>
      <c r="KAH12" s="102"/>
      <c r="KAI12" s="102"/>
      <c r="KAJ12" s="102"/>
      <c r="KAK12" s="102"/>
      <c r="KAL12" s="102"/>
      <c r="KAM12" s="102"/>
      <c r="KAN12" s="102"/>
      <c r="KAO12" s="102"/>
      <c r="KAP12" s="102"/>
      <c r="KAQ12" s="102"/>
      <c r="KAR12" s="102"/>
      <c r="KAS12" s="102"/>
      <c r="KAT12" s="102"/>
      <c r="KAU12" s="102"/>
      <c r="KAV12" s="102"/>
      <c r="KAW12" s="102"/>
      <c r="KAX12" s="102"/>
      <c r="KAY12" s="102"/>
      <c r="KAZ12" s="102"/>
      <c r="KBA12" s="102"/>
      <c r="KBB12" s="102"/>
      <c r="KBC12" s="102"/>
      <c r="KBD12" s="102"/>
      <c r="KBE12" s="102"/>
      <c r="KBF12" s="102"/>
      <c r="KBG12" s="102"/>
      <c r="KBH12" s="102"/>
      <c r="KBI12" s="102"/>
      <c r="KBJ12" s="102"/>
      <c r="KBK12" s="102"/>
      <c r="KBL12" s="102"/>
      <c r="KBM12" s="102"/>
      <c r="KBN12" s="102"/>
      <c r="KBO12" s="102"/>
      <c r="KBP12" s="102"/>
      <c r="KBQ12" s="102"/>
      <c r="KBR12" s="102"/>
      <c r="KBS12" s="102"/>
      <c r="KBT12" s="102"/>
      <c r="KBU12" s="102"/>
      <c r="KBV12" s="102"/>
      <c r="KBW12" s="102"/>
      <c r="KBX12" s="102"/>
      <c r="KBY12" s="102"/>
      <c r="KBZ12" s="102"/>
      <c r="KCA12" s="102"/>
      <c r="KCB12" s="102"/>
      <c r="KCC12" s="102"/>
      <c r="KCD12" s="102"/>
      <c r="KCE12" s="102"/>
      <c r="KCF12" s="102"/>
      <c r="KCG12" s="102"/>
      <c r="KCH12" s="102"/>
      <c r="KCI12" s="102"/>
      <c r="KCJ12" s="102"/>
      <c r="KCK12" s="102"/>
      <c r="KCL12" s="102"/>
      <c r="KCM12" s="102"/>
      <c r="KCN12" s="102"/>
      <c r="KCO12" s="102"/>
      <c r="KCP12" s="102"/>
      <c r="KCQ12" s="102"/>
      <c r="KCR12" s="102"/>
      <c r="KCS12" s="102"/>
      <c r="KCT12" s="102"/>
      <c r="KCU12" s="102"/>
      <c r="KCV12" s="102"/>
      <c r="KCW12" s="102"/>
      <c r="KCX12" s="102"/>
      <c r="KCY12" s="102"/>
      <c r="KCZ12" s="102"/>
      <c r="KDA12" s="102"/>
      <c r="KDB12" s="102"/>
      <c r="KDC12" s="102"/>
      <c r="KDD12" s="102"/>
      <c r="KDE12" s="102"/>
      <c r="KDF12" s="102"/>
      <c r="KDG12" s="102"/>
      <c r="KDH12" s="102"/>
      <c r="KDI12" s="102"/>
      <c r="KDJ12" s="102"/>
      <c r="KDK12" s="102"/>
      <c r="KDL12" s="102"/>
      <c r="KDM12" s="102"/>
      <c r="KDN12" s="102"/>
      <c r="KDO12" s="102"/>
      <c r="KDP12" s="102"/>
      <c r="KDQ12" s="102"/>
      <c r="KDR12" s="102"/>
      <c r="KDS12" s="102"/>
      <c r="KDT12" s="102"/>
      <c r="KDU12" s="102"/>
      <c r="KDV12" s="102"/>
      <c r="KDW12" s="102"/>
      <c r="KDX12" s="102"/>
      <c r="KDY12" s="102"/>
      <c r="KDZ12" s="102"/>
      <c r="KEA12" s="102"/>
      <c r="KEB12" s="102"/>
      <c r="KEC12" s="102"/>
      <c r="KED12" s="102"/>
      <c r="KEE12" s="102"/>
      <c r="KEF12" s="102"/>
      <c r="KEG12" s="102"/>
      <c r="KEH12" s="102"/>
      <c r="KEI12" s="102"/>
      <c r="KEJ12" s="102"/>
      <c r="KEK12" s="102"/>
      <c r="KEL12" s="102"/>
      <c r="KEM12" s="102"/>
      <c r="KEN12" s="102"/>
      <c r="KEO12" s="102"/>
      <c r="KEP12" s="102"/>
      <c r="KEQ12" s="102"/>
      <c r="KER12" s="102"/>
      <c r="KES12" s="102"/>
      <c r="KET12" s="102"/>
      <c r="KEU12" s="102"/>
      <c r="KEV12" s="102"/>
      <c r="KEW12" s="102"/>
      <c r="KEX12" s="102"/>
      <c r="KEY12" s="102"/>
      <c r="KEZ12" s="102"/>
      <c r="KFA12" s="102"/>
      <c r="KFB12" s="102"/>
      <c r="KFC12" s="102"/>
      <c r="KFD12" s="102"/>
      <c r="KFE12" s="102"/>
      <c r="KFF12" s="102"/>
      <c r="KFG12" s="102"/>
      <c r="KFH12" s="102"/>
      <c r="KFI12" s="102"/>
      <c r="KFJ12" s="102"/>
      <c r="KFK12" s="102"/>
      <c r="KFL12" s="102"/>
      <c r="KFM12" s="102"/>
      <c r="KFN12" s="102"/>
      <c r="KFO12" s="102"/>
      <c r="KFP12" s="102"/>
      <c r="KFQ12" s="102"/>
      <c r="KFR12" s="102"/>
      <c r="KFS12" s="102"/>
      <c r="KFT12" s="102"/>
      <c r="KFU12" s="102"/>
      <c r="KFV12" s="102"/>
      <c r="KFW12" s="102"/>
      <c r="KFX12" s="102"/>
      <c r="KFY12" s="102"/>
      <c r="KFZ12" s="102"/>
      <c r="KGA12" s="102"/>
      <c r="KGB12" s="102"/>
      <c r="KGC12" s="102"/>
      <c r="KGD12" s="102"/>
      <c r="KGE12" s="102"/>
      <c r="KGF12" s="102"/>
      <c r="KGG12" s="102"/>
      <c r="KGH12" s="102"/>
      <c r="KGI12" s="102"/>
      <c r="KGJ12" s="102"/>
      <c r="KGK12" s="102"/>
      <c r="KGL12" s="102"/>
      <c r="KGM12" s="102"/>
      <c r="KGN12" s="102"/>
      <c r="KGO12" s="102"/>
      <c r="KGP12" s="102"/>
      <c r="KGQ12" s="102"/>
      <c r="KGR12" s="102"/>
      <c r="KGS12" s="102"/>
      <c r="KGT12" s="102"/>
      <c r="KGU12" s="102"/>
      <c r="KGV12" s="102"/>
      <c r="KGW12" s="102"/>
      <c r="KGX12" s="102"/>
      <c r="KGY12" s="102"/>
      <c r="KGZ12" s="102"/>
      <c r="KHA12" s="102"/>
      <c r="KHB12" s="102"/>
      <c r="KHC12" s="102"/>
      <c r="KHD12" s="102"/>
      <c r="KHE12" s="102"/>
      <c r="KHF12" s="102"/>
      <c r="KHG12" s="102"/>
      <c r="KHH12" s="102"/>
      <c r="KHI12" s="102"/>
      <c r="KHJ12" s="102"/>
      <c r="KHK12" s="102"/>
      <c r="KHL12" s="102"/>
      <c r="KHM12" s="102"/>
      <c r="KHN12" s="102"/>
      <c r="KHO12" s="102"/>
      <c r="KHP12" s="102"/>
      <c r="KHQ12" s="102"/>
      <c r="KHR12" s="102"/>
      <c r="KHS12" s="102"/>
      <c r="KHT12" s="102"/>
      <c r="KHU12" s="102"/>
      <c r="KHV12" s="102"/>
      <c r="KHW12" s="102"/>
      <c r="KHX12" s="102"/>
      <c r="KHY12" s="102"/>
      <c r="KHZ12" s="102"/>
      <c r="KIA12" s="102"/>
      <c r="KIB12" s="102"/>
      <c r="KIC12" s="102"/>
      <c r="KID12" s="102"/>
      <c r="KIE12" s="102"/>
      <c r="KIF12" s="102"/>
      <c r="KIG12" s="102"/>
      <c r="KIH12" s="102"/>
      <c r="KII12" s="102"/>
      <c r="KIJ12" s="102"/>
      <c r="KIK12" s="102"/>
      <c r="KIL12" s="102"/>
      <c r="KIM12" s="102"/>
      <c r="KIN12" s="102"/>
      <c r="KIO12" s="102"/>
      <c r="KIP12" s="102"/>
      <c r="KIQ12" s="102"/>
      <c r="KIR12" s="102"/>
      <c r="KIS12" s="102"/>
      <c r="KIT12" s="102"/>
      <c r="KIU12" s="102"/>
      <c r="KIV12" s="102"/>
      <c r="KIW12" s="102"/>
      <c r="KIX12" s="102"/>
      <c r="KIY12" s="102"/>
      <c r="KIZ12" s="102"/>
      <c r="KJA12" s="102"/>
      <c r="KJB12" s="102"/>
      <c r="KJC12" s="102"/>
      <c r="KJD12" s="102"/>
      <c r="KJE12" s="102"/>
      <c r="KJF12" s="102"/>
      <c r="KJG12" s="102"/>
      <c r="KJH12" s="102"/>
      <c r="KJI12" s="102"/>
      <c r="KJJ12" s="102"/>
      <c r="KJK12" s="102"/>
      <c r="KJL12" s="102"/>
      <c r="KJM12" s="102"/>
      <c r="KJN12" s="102"/>
      <c r="KJO12" s="102"/>
      <c r="KJP12" s="102"/>
      <c r="KJQ12" s="102"/>
      <c r="KJR12" s="102"/>
      <c r="KJS12" s="102"/>
      <c r="KJT12" s="102"/>
      <c r="KJU12" s="102"/>
      <c r="KJV12" s="102"/>
      <c r="KJW12" s="102"/>
      <c r="KJX12" s="102"/>
      <c r="KJY12" s="102"/>
      <c r="KJZ12" s="102"/>
      <c r="KKA12" s="102"/>
      <c r="KKB12" s="102"/>
      <c r="KKC12" s="102"/>
      <c r="KKD12" s="102"/>
      <c r="KKE12" s="102"/>
      <c r="KKF12" s="102"/>
      <c r="KKG12" s="102"/>
      <c r="KKH12" s="102"/>
      <c r="KKI12" s="102"/>
      <c r="KKJ12" s="102"/>
      <c r="KKK12" s="102"/>
      <c r="KKL12" s="102"/>
      <c r="KKM12" s="102"/>
      <c r="KKN12" s="102"/>
      <c r="KKO12" s="102"/>
      <c r="KKP12" s="102"/>
      <c r="KKQ12" s="102"/>
      <c r="KKR12" s="102"/>
      <c r="KKS12" s="102"/>
      <c r="KKT12" s="102"/>
      <c r="KKU12" s="102"/>
      <c r="KKV12" s="102"/>
      <c r="KKW12" s="102"/>
      <c r="KKX12" s="102"/>
      <c r="KKY12" s="102"/>
      <c r="KKZ12" s="102"/>
      <c r="KLA12" s="102"/>
      <c r="KLB12" s="102"/>
      <c r="KLC12" s="102"/>
      <c r="KLD12" s="102"/>
      <c r="KLE12" s="102"/>
      <c r="KLF12" s="102"/>
      <c r="KLG12" s="102"/>
      <c r="KLH12" s="102"/>
      <c r="KLI12" s="102"/>
      <c r="KLJ12" s="102"/>
      <c r="KLK12" s="102"/>
      <c r="KLL12" s="102"/>
      <c r="KLM12" s="102"/>
      <c r="KLN12" s="102"/>
      <c r="KLO12" s="102"/>
      <c r="KLP12" s="102"/>
      <c r="KLQ12" s="102"/>
      <c r="KLR12" s="102"/>
      <c r="KLS12" s="102"/>
      <c r="KLT12" s="102"/>
      <c r="KLU12" s="102"/>
      <c r="KLV12" s="102"/>
      <c r="KLW12" s="102"/>
      <c r="KLX12" s="102"/>
      <c r="KLY12" s="102"/>
      <c r="KLZ12" s="102"/>
      <c r="KMA12" s="102"/>
      <c r="KMB12" s="102"/>
      <c r="KMC12" s="102"/>
      <c r="KMD12" s="102"/>
      <c r="KME12" s="102"/>
      <c r="KMF12" s="102"/>
      <c r="KMG12" s="102"/>
      <c r="KMH12" s="102"/>
      <c r="KMI12" s="102"/>
      <c r="KMJ12" s="102"/>
      <c r="KMK12" s="102"/>
      <c r="KML12" s="102"/>
      <c r="KMM12" s="102"/>
      <c r="KMN12" s="102"/>
      <c r="KMO12" s="102"/>
      <c r="KMP12" s="102"/>
      <c r="KMQ12" s="102"/>
      <c r="KMR12" s="102"/>
      <c r="KMS12" s="102"/>
      <c r="KMT12" s="102"/>
      <c r="KMU12" s="102"/>
      <c r="KMV12" s="102"/>
      <c r="KMW12" s="102"/>
      <c r="KMX12" s="102"/>
      <c r="KMY12" s="102"/>
      <c r="KMZ12" s="102"/>
      <c r="KNA12" s="102"/>
      <c r="KNB12" s="102"/>
      <c r="KNC12" s="102"/>
      <c r="KND12" s="102"/>
      <c r="KNE12" s="102"/>
      <c r="KNF12" s="102"/>
      <c r="KNG12" s="102"/>
      <c r="KNH12" s="102"/>
      <c r="KNI12" s="102"/>
      <c r="KNJ12" s="102"/>
      <c r="KNK12" s="102"/>
      <c r="KNL12" s="102"/>
      <c r="KNM12" s="102"/>
      <c r="KNN12" s="102"/>
      <c r="KNO12" s="102"/>
      <c r="KNP12" s="102"/>
      <c r="KNQ12" s="102"/>
      <c r="KNR12" s="102"/>
      <c r="KNS12" s="102"/>
      <c r="KNT12" s="102"/>
      <c r="KNU12" s="102"/>
      <c r="KNV12" s="102"/>
      <c r="KNW12" s="102"/>
      <c r="KNX12" s="102"/>
      <c r="KNY12" s="102"/>
      <c r="KNZ12" s="102"/>
      <c r="KOA12" s="102"/>
      <c r="KOB12" s="102"/>
      <c r="KOC12" s="102"/>
      <c r="KOD12" s="102"/>
      <c r="KOE12" s="102"/>
      <c r="KOF12" s="102"/>
      <c r="KOG12" s="102"/>
      <c r="KOH12" s="102"/>
      <c r="KOI12" s="102"/>
      <c r="KOJ12" s="102"/>
      <c r="KOK12" s="102"/>
      <c r="KOL12" s="102"/>
      <c r="KOM12" s="102"/>
      <c r="KON12" s="102"/>
      <c r="KOO12" s="102"/>
      <c r="KOP12" s="102"/>
      <c r="KOQ12" s="102"/>
      <c r="KOR12" s="102"/>
      <c r="KOS12" s="102"/>
      <c r="KOT12" s="102"/>
      <c r="KOU12" s="102"/>
      <c r="KOV12" s="102"/>
      <c r="KOW12" s="102"/>
      <c r="KOX12" s="102"/>
      <c r="KOY12" s="102"/>
      <c r="KOZ12" s="102"/>
      <c r="KPA12" s="102"/>
      <c r="KPB12" s="102"/>
      <c r="KPC12" s="102"/>
      <c r="KPD12" s="102"/>
      <c r="KPE12" s="102"/>
      <c r="KPF12" s="102"/>
      <c r="KPG12" s="102"/>
      <c r="KPH12" s="102"/>
      <c r="KPI12" s="102"/>
      <c r="KPJ12" s="102"/>
      <c r="KPK12" s="102"/>
      <c r="KPL12" s="102"/>
      <c r="KPM12" s="102"/>
      <c r="KPN12" s="102"/>
      <c r="KPO12" s="102"/>
      <c r="KPP12" s="102"/>
      <c r="KPQ12" s="102"/>
      <c r="KPR12" s="102"/>
      <c r="KPS12" s="102"/>
      <c r="KPT12" s="102"/>
      <c r="KPU12" s="102"/>
      <c r="KPV12" s="102"/>
      <c r="KPW12" s="102"/>
      <c r="KPX12" s="102"/>
      <c r="KPY12" s="102"/>
      <c r="KPZ12" s="102"/>
      <c r="KQA12" s="102"/>
      <c r="KQB12" s="102"/>
      <c r="KQC12" s="102"/>
      <c r="KQD12" s="102"/>
      <c r="KQE12" s="102"/>
      <c r="KQF12" s="102"/>
      <c r="KQG12" s="102"/>
      <c r="KQH12" s="102"/>
      <c r="KQI12" s="102"/>
      <c r="KQJ12" s="102"/>
      <c r="KQK12" s="102"/>
      <c r="KQL12" s="102"/>
      <c r="KQM12" s="102"/>
      <c r="KQN12" s="102"/>
      <c r="KQO12" s="102"/>
      <c r="KQP12" s="102"/>
      <c r="KQQ12" s="102"/>
      <c r="KQR12" s="102"/>
      <c r="KQS12" s="102"/>
      <c r="KQT12" s="102"/>
      <c r="KQU12" s="102"/>
      <c r="KQV12" s="102"/>
      <c r="KQW12" s="102"/>
      <c r="KQX12" s="102"/>
      <c r="KQY12" s="102"/>
      <c r="KQZ12" s="102"/>
      <c r="KRA12" s="102"/>
      <c r="KRB12" s="102"/>
      <c r="KRC12" s="102"/>
      <c r="KRD12" s="102"/>
      <c r="KRE12" s="102"/>
      <c r="KRF12" s="102"/>
      <c r="KRG12" s="102"/>
      <c r="KRH12" s="102"/>
      <c r="KRI12" s="102"/>
      <c r="KRJ12" s="102"/>
      <c r="KRK12" s="102"/>
      <c r="KRL12" s="102"/>
      <c r="KRM12" s="102"/>
      <c r="KRN12" s="102"/>
      <c r="KRO12" s="102"/>
      <c r="KRP12" s="102"/>
      <c r="KRQ12" s="102"/>
      <c r="KRR12" s="102"/>
      <c r="KRS12" s="102"/>
      <c r="KRT12" s="102"/>
      <c r="KRU12" s="102"/>
      <c r="KRV12" s="102"/>
      <c r="KRW12" s="102"/>
      <c r="KRX12" s="102"/>
      <c r="KRY12" s="102"/>
      <c r="KRZ12" s="102"/>
      <c r="KSA12" s="102"/>
      <c r="KSB12" s="102"/>
      <c r="KSC12" s="102"/>
      <c r="KSD12" s="102"/>
      <c r="KSE12" s="102"/>
      <c r="KSF12" s="102"/>
      <c r="KSG12" s="102"/>
      <c r="KSH12" s="102"/>
      <c r="KSI12" s="102"/>
      <c r="KSJ12" s="102"/>
      <c r="KSK12" s="102"/>
      <c r="KSL12" s="102"/>
      <c r="KSM12" s="102"/>
      <c r="KSN12" s="102"/>
      <c r="KSO12" s="102"/>
      <c r="KSP12" s="102"/>
      <c r="KSQ12" s="102"/>
      <c r="KSR12" s="102"/>
      <c r="KSS12" s="102"/>
      <c r="KST12" s="102"/>
      <c r="KSU12" s="102"/>
      <c r="KSV12" s="102"/>
      <c r="KSW12" s="102"/>
      <c r="KSX12" s="102"/>
      <c r="KSY12" s="102"/>
      <c r="KSZ12" s="102"/>
      <c r="KTA12" s="102"/>
      <c r="KTB12" s="102"/>
      <c r="KTC12" s="102"/>
      <c r="KTD12" s="102"/>
      <c r="KTE12" s="102"/>
      <c r="KTF12" s="102"/>
      <c r="KTG12" s="102"/>
      <c r="KTH12" s="102"/>
      <c r="KTI12" s="102"/>
      <c r="KTJ12" s="102"/>
      <c r="KTK12" s="102"/>
      <c r="KTL12" s="102"/>
      <c r="KTM12" s="102"/>
      <c r="KTN12" s="102"/>
      <c r="KTO12" s="102"/>
      <c r="KTP12" s="102"/>
      <c r="KTQ12" s="102"/>
      <c r="KTR12" s="102"/>
      <c r="KTS12" s="102"/>
      <c r="KTT12" s="102"/>
      <c r="KTU12" s="102"/>
      <c r="KTV12" s="102"/>
      <c r="KTW12" s="102"/>
      <c r="KTX12" s="102"/>
      <c r="KTY12" s="102"/>
      <c r="KTZ12" s="102"/>
      <c r="KUA12" s="102"/>
      <c r="KUB12" s="102"/>
      <c r="KUC12" s="102"/>
      <c r="KUD12" s="102"/>
      <c r="KUE12" s="102"/>
      <c r="KUF12" s="102"/>
      <c r="KUG12" s="102"/>
      <c r="KUH12" s="102"/>
      <c r="KUI12" s="102"/>
      <c r="KUJ12" s="102"/>
      <c r="KUK12" s="102"/>
      <c r="KUL12" s="102"/>
      <c r="KUM12" s="102"/>
      <c r="KUN12" s="102"/>
      <c r="KUO12" s="102"/>
      <c r="KUP12" s="102"/>
      <c r="KUQ12" s="102"/>
      <c r="KUR12" s="102"/>
      <c r="KUS12" s="102"/>
      <c r="KUT12" s="102"/>
      <c r="KUU12" s="102"/>
      <c r="KUV12" s="102"/>
      <c r="KUW12" s="102"/>
      <c r="KUX12" s="102"/>
      <c r="KUY12" s="102"/>
      <c r="KUZ12" s="102"/>
      <c r="KVA12" s="102"/>
      <c r="KVB12" s="102"/>
      <c r="KVC12" s="102"/>
      <c r="KVD12" s="102"/>
      <c r="KVE12" s="102"/>
      <c r="KVF12" s="102"/>
      <c r="KVG12" s="102"/>
      <c r="KVH12" s="102"/>
      <c r="KVI12" s="102"/>
      <c r="KVJ12" s="102"/>
      <c r="KVK12" s="102"/>
      <c r="KVL12" s="102"/>
      <c r="KVM12" s="102"/>
      <c r="KVN12" s="102"/>
      <c r="KVO12" s="102"/>
      <c r="KVP12" s="102"/>
      <c r="KVQ12" s="102"/>
      <c r="KVR12" s="102"/>
      <c r="KVS12" s="102"/>
      <c r="KVT12" s="102"/>
      <c r="KVU12" s="102"/>
      <c r="KVV12" s="102"/>
      <c r="KVW12" s="102"/>
      <c r="KVX12" s="102"/>
      <c r="KVY12" s="102"/>
      <c r="KVZ12" s="102"/>
      <c r="KWA12" s="102"/>
      <c r="KWB12" s="102"/>
      <c r="KWC12" s="102"/>
      <c r="KWD12" s="102"/>
      <c r="KWE12" s="102"/>
      <c r="KWF12" s="102"/>
      <c r="KWG12" s="102"/>
      <c r="KWH12" s="102"/>
      <c r="KWI12" s="102"/>
      <c r="KWJ12" s="102"/>
      <c r="KWK12" s="102"/>
      <c r="KWL12" s="102"/>
      <c r="KWM12" s="102"/>
      <c r="KWN12" s="102"/>
      <c r="KWO12" s="102"/>
      <c r="KWP12" s="102"/>
      <c r="KWQ12" s="102"/>
      <c r="KWR12" s="102"/>
      <c r="KWS12" s="102"/>
      <c r="KWT12" s="102"/>
      <c r="KWU12" s="102"/>
      <c r="KWV12" s="102"/>
      <c r="KWW12" s="102"/>
      <c r="KWX12" s="102"/>
      <c r="KWY12" s="102"/>
      <c r="KWZ12" s="102"/>
      <c r="KXA12" s="102"/>
      <c r="KXB12" s="102"/>
      <c r="KXC12" s="102"/>
      <c r="KXD12" s="102"/>
      <c r="KXE12" s="102"/>
      <c r="KXF12" s="102"/>
      <c r="KXG12" s="102"/>
      <c r="KXH12" s="102"/>
      <c r="KXI12" s="102"/>
      <c r="KXJ12" s="102"/>
      <c r="KXK12" s="102"/>
      <c r="KXL12" s="102"/>
      <c r="KXM12" s="102"/>
      <c r="KXN12" s="102"/>
      <c r="KXO12" s="102"/>
      <c r="KXP12" s="102"/>
      <c r="KXQ12" s="102"/>
      <c r="KXR12" s="102"/>
      <c r="KXS12" s="102"/>
      <c r="KXT12" s="102"/>
      <c r="KXU12" s="102"/>
      <c r="KXV12" s="102"/>
      <c r="KXW12" s="102"/>
      <c r="KXX12" s="102"/>
      <c r="KXY12" s="102"/>
      <c r="KXZ12" s="102"/>
      <c r="KYA12" s="102"/>
      <c r="KYB12" s="102"/>
      <c r="KYC12" s="102"/>
      <c r="KYD12" s="102"/>
      <c r="KYE12" s="102"/>
      <c r="KYF12" s="102"/>
      <c r="KYG12" s="102"/>
      <c r="KYH12" s="102"/>
      <c r="KYI12" s="102"/>
      <c r="KYJ12" s="102"/>
      <c r="KYK12" s="102"/>
      <c r="KYL12" s="102"/>
      <c r="KYM12" s="102"/>
      <c r="KYN12" s="102"/>
      <c r="KYO12" s="102"/>
      <c r="KYP12" s="102"/>
      <c r="KYQ12" s="102"/>
      <c r="KYR12" s="102"/>
      <c r="KYS12" s="102"/>
      <c r="KYT12" s="102"/>
      <c r="KYU12" s="102"/>
      <c r="KYV12" s="102"/>
      <c r="KYW12" s="102"/>
      <c r="KYX12" s="102"/>
      <c r="KYY12" s="102"/>
      <c r="KYZ12" s="102"/>
      <c r="KZA12" s="102"/>
      <c r="KZB12" s="102"/>
      <c r="KZC12" s="102"/>
      <c r="KZD12" s="102"/>
      <c r="KZE12" s="102"/>
      <c r="KZF12" s="102"/>
      <c r="KZG12" s="102"/>
      <c r="KZH12" s="102"/>
      <c r="KZI12" s="102"/>
      <c r="KZJ12" s="102"/>
      <c r="KZK12" s="102"/>
      <c r="KZL12" s="102"/>
      <c r="KZM12" s="102"/>
      <c r="KZN12" s="102"/>
      <c r="KZO12" s="102"/>
      <c r="KZP12" s="102"/>
      <c r="KZQ12" s="102"/>
      <c r="KZR12" s="102"/>
      <c r="KZS12" s="102"/>
      <c r="KZT12" s="102"/>
      <c r="KZU12" s="102"/>
      <c r="KZV12" s="102"/>
      <c r="KZW12" s="102"/>
      <c r="KZX12" s="102"/>
      <c r="KZY12" s="102"/>
      <c r="KZZ12" s="102"/>
      <c r="LAA12" s="102"/>
      <c r="LAB12" s="102"/>
      <c r="LAC12" s="102"/>
      <c r="LAD12" s="102"/>
      <c r="LAE12" s="102"/>
      <c r="LAF12" s="102"/>
      <c r="LAG12" s="102"/>
      <c r="LAH12" s="102"/>
      <c r="LAI12" s="102"/>
      <c r="LAJ12" s="102"/>
      <c r="LAK12" s="102"/>
      <c r="LAL12" s="102"/>
      <c r="LAM12" s="102"/>
      <c r="LAN12" s="102"/>
      <c r="LAO12" s="102"/>
      <c r="LAP12" s="102"/>
      <c r="LAQ12" s="102"/>
      <c r="LAR12" s="102"/>
      <c r="LAS12" s="102"/>
      <c r="LAT12" s="102"/>
      <c r="LAU12" s="102"/>
      <c r="LAV12" s="102"/>
      <c r="LAW12" s="102"/>
      <c r="LAX12" s="102"/>
      <c r="LAY12" s="102"/>
      <c r="LAZ12" s="102"/>
      <c r="LBA12" s="102"/>
      <c r="LBB12" s="102"/>
      <c r="LBC12" s="102"/>
      <c r="LBD12" s="102"/>
      <c r="LBE12" s="102"/>
      <c r="LBF12" s="102"/>
      <c r="LBG12" s="102"/>
      <c r="LBH12" s="102"/>
      <c r="LBI12" s="102"/>
      <c r="LBJ12" s="102"/>
      <c r="LBK12" s="102"/>
      <c r="LBL12" s="102"/>
      <c r="LBM12" s="102"/>
      <c r="LBN12" s="102"/>
      <c r="LBO12" s="102"/>
      <c r="LBP12" s="102"/>
      <c r="LBQ12" s="102"/>
      <c r="LBR12" s="102"/>
      <c r="LBS12" s="102"/>
      <c r="LBT12" s="102"/>
      <c r="LBU12" s="102"/>
      <c r="LBV12" s="102"/>
      <c r="LBW12" s="102"/>
      <c r="LBX12" s="102"/>
      <c r="LBY12" s="102"/>
      <c r="LBZ12" s="102"/>
      <c r="LCA12" s="102"/>
      <c r="LCB12" s="102"/>
      <c r="LCC12" s="102"/>
      <c r="LCD12" s="102"/>
      <c r="LCE12" s="102"/>
      <c r="LCF12" s="102"/>
      <c r="LCG12" s="102"/>
      <c r="LCH12" s="102"/>
      <c r="LCI12" s="102"/>
      <c r="LCJ12" s="102"/>
      <c r="LCK12" s="102"/>
      <c r="LCL12" s="102"/>
      <c r="LCM12" s="102"/>
      <c r="LCN12" s="102"/>
      <c r="LCO12" s="102"/>
      <c r="LCP12" s="102"/>
      <c r="LCQ12" s="102"/>
      <c r="LCR12" s="102"/>
      <c r="LCS12" s="102"/>
      <c r="LCT12" s="102"/>
      <c r="LCU12" s="102"/>
      <c r="LCV12" s="102"/>
      <c r="LCW12" s="102"/>
      <c r="LCX12" s="102"/>
      <c r="LCY12" s="102"/>
      <c r="LCZ12" s="102"/>
      <c r="LDA12" s="102"/>
      <c r="LDB12" s="102"/>
      <c r="LDC12" s="102"/>
      <c r="LDD12" s="102"/>
      <c r="LDE12" s="102"/>
      <c r="LDF12" s="102"/>
      <c r="LDG12" s="102"/>
      <c r="LDH12" s="102"/>
      <c r="LDI12" s="102"/>
      <c r="LDJ12" s="102"/>
      <c r="LDK12" s="102"/>
      <c r="LDL12" s="102"/>
      <c r="LDM12" s="102"/>
      <c r="LDN12" s="102"/>
      <c r="LDO12" s="102"/>
      <c r="LDP12" s="102"/>
      <c r="LDQ12" s="102"/>
      <c r="LDR12" s="102"/>
      <c r="LDS12" s="102"/>
      <c r="LDT12" s="102"/>
      <c r="LDU12" s="102"/>
      <c r="LDV12" s="102"/>
      <c r="LDW12" s="102"/>
      <c r="LDX12" s="102"/>
      <c r="LDY12" s="102"/>
      <c r="LDZ12" s="102"/>
      <c r="LEA12" s="102"/>
      <c r="LEB12" s="102"/>
      <c r="LEC12" s="102"/>
      <c r="LED12" s="102"/>
      <c r="LEE12" s="102"/>
      <c r="LEF12" s="102"/>
      <c r="LEG12" s="102"/>
      <c r="LEH12" s="102"/>
      <c r="LEI12" s="102"/>
      <c r="LEJ12" s="102"/>
      <c r="LEK12" s="102"/>
      <c r="LEL12" s="102"/>
      <c r="LEM12" s="102"/>
      <c r="LEN12" s="102"/>
      <c r="LEO12" s="102"/>
      <c r="LEP12" s="102"/>
      <c r="LEQ12" s="102"/>
      <c r="LER12" s="102"/>
      <c r="LES12" s="102"/>
      <c r="LET12" s="102"/>
      <c r="LEU12" s="102"/>
      <c r="LEV12" s="102"/>
      <c r="LEW12" s="102"/>
      <c r="LEX12" s="102"/>
      <c r="LEY12" s="102"/>
      <c r="LEZ12" s="102"/>
      <c r="LFA12" s="102"/>
      <c r="LFB12" s="102"/>
      <c r="LFC12" s="102"/>
      <c r="LFD12" s="102"/>
      <c r="LFE12" s="102"/>
      <c r="LFF12" s="102"/>
      <c r="LFG12" s="102"/>
      <c r="LFH12" s="102"/>
      <c r="LFI12" s="102"/>
      <c r="LFJ12" s="102"/>
      <c r="LFK12" s="102"/>
      <c r="LFL12" s="102"/>
      <c r="LFM12" s="102"/>
      <c r="LFN12" s="102"/>
      <c r="LFO12" s="102"/>
      <c r="LFP12" s="102"/>
      <c r="LFQ12" s="102"/>
      <c r="LFR12" s="102"/>
      <c r="LFS12" s="102"/>
      <c r="LFT12" s="102"/>
      <c r="LFU12" s="102"/>
      <c r="LFV12" s="102"/>
      <c r="LFW12" s="102"/>
      <c r="LFX12" s="102"/>
      <c r="LFY12" s="102"/>
      <c r="LFZ12" s="102"/>
      <c r="LGA12" s="102"/>
      <c r="LGB12" s="102"/>
      <c r="LGC12" s="102"/>
      <c r="LGD12" s="102"/>
      <c r="LGE12" s="102"/>
      <c r="LGF12" s="102"/>
      <c r="LGG12" s="102"/>
      <c r="LGH12" s="102"/>
      <c r="LGI12" s="102"/>
      <c r="LGJ12" s="102"/>
      <c r="LGK12" s="102"/>
      <c r="LGL12" s="102"/>
      <c r="LGM12" s="102"/>
      <c r="LGN12" s="102"/>
      <c r="LGO12" s="102"/>
      <c r="LGP12" s="102"/>
      <c r="LGQ12" s="102"/>
      <c r="LGR12" s="102"/>
      <c r="LGS12" s="102"/>
      <c r="LGT12" s="102"/>
      <c r="LGU12" s="102"/>
      <c r="LGV12" s="102"/>
      <c r="LGW12" s="102"/>
      <c r="LGX12" s="102"/>
      <c r="LGY12" s="102"/>
      <c r="LGZ12" s="102"/>
      <c r="LHA12" s="102"/>
      <c r="LHB12" s="102"/>
      <c r="LHC12" s="102"/>
      <c r="LHD12" s="102"/>
      <c r="LHE12" s="102"/>
      <c r="LHF12" s="102"/>
      <c r="LHG12" s="102"/>
      <c r="LHH12" s="102"/>
      <c r="LHI12" s="102"/>
      <c r="LHJ12" s="102"/>
      <c r="LHK12" s="102"/>
      <c r="LHL12" s="102"/>
      <c r="LHM12" s="102"/>
      <c r="LHN12" s="102"/>
      <c r="LHO12" s="102"/>
      <c r="LHP12" s="102"/>
      <c r="LHQ12" s="102"/>
      <c r="LHR12" s="102"/>
      <c r="LHS12" s="102"/>
      <c r="LHT12" s="102"/>
      <c r="LHU12" s="102"/>
      <c r="LHV12" s="102"/>
      <c r="LHW12" s="102"/>
      <c r="LHX12" s="102"/>
      <c r="LHY12" s="102"/>
      <c r="LHZ12" s="102"/>
      <c r="LIA12" s="102"/>
      <c r="LIB12" s="102"/>
      <c r="LIC12" s="102"/>
      <c r="LID12" s="102"/>
      <c r="LIE12" s="102"/>
      <c r="LIF12" s="102"/>
      <c r="LIG12" s="102"/>
      <c r="LIH12" s="102"/>
      <c r="LII12" s="102"/>
      <c r="LIJ12" s="102"/>
      <c r="LIK12" s="102"/>
      <c r="LIL12" s="102"/>
      <c r="LIM12" s="102"/>
      <c r="LIN12" s="102"/>
      <c r="LIO12" s="102"/>
      <c r="LIP12" s="102"/>
      <c r="LIQ12" s="102"/>
      <c r="LIR12" s="102"/>
      <c r="LIS12" s="102"/>
      <c r="LIT12" s="102"/>
      <c r="LIU12" s="102"/>
      <c r="LIV12" s="102"/>
      <c r="LIW12" s="102"/>
      <c r="LIX12" s="102"/>
      <c r="LIY12" s="102"/>
      <c r="LIZ12" s="102"/>
      <c r="LJA12" s="102"/>
      <c r="LJB12" s="102"/>
      <c r="LJC12" s="102"/>
      <c r="LJD12" s="102"/>
      <c r="LJE12" s="102"/>
      <c r="LJF12" s="102"/>
      <c r="LJG12" s="102"/>
      <c r="LJH12" s="102"/>
      <c r="LJI12" s="102"/>
      <c r="LJJ12" s="102"/>
      <c r="LJK12" s="102"/>
      <c r="LJL12" s="102"/>
      <c r="LJM12" s="102"/>
      <c r="LJN12" s="102"/>
      <c r="LJO12" s="102"/>
      <c r="LJP12" s="102"/>
      <c r="LJQ12" s="102"/>
      <c r="LJR12" s="102"/>
      <c r="LJS12" s="102"/>
      <c r="LJT12" s="102"/>
      <c r="LJU12" s="102"/>
      <c r="LJV12" s="102"/>
      <c r="LJW12" s="102"/>
      <c r="LJX12" s="102"/>
      <c r="LJY12" s="102"/>
      <c r="LJZ12" s="102"/>
      <c r="LKA12" s="102"/>
      <c r="LKB12" s="102"/>
      <c r="LKC12" s="102"/>
      <c r="LKD12" s="102"/>
      <c r="LKE12" s="102"/>
      <c r="LKF12" s="102"/>
      <c r="LKG12" s="102"/>
      <c r="LKH12" s="102"/>
      <c r="LKI12" s="102"/>
      <c r="LKJ12" s="102"/>
      <c r="LKK12" s="102"/>
      <c r="LKL12" s="102"/>
      <c r="LKM12" s="102"/>
      <c r="LKN12" s="102"/>
      <c r="LKO12" s="102"/>
      <c r="LKP12" s="102"/>
      <c r="LKQ12" s="102"/>
      <c r="LKR12" s="102"/>
      <c r="LKS12" s="102"/>
      <c r="LKT12" s="102"/>
      <c r="LKU12" s="102"/>
      <c r="LKV12" s="102"/>
      <c r="LKW12" s="102"/>
      <c r="LKX12" s="102"/>
      <c r="LKY12" s="102"/>
      <c r="LKZ12" s="102"/>
      <c r="LLA12" s="102"/>
      <c r="LLB12" s="102"/>
      <c r="LLC12" s="102"/>
      <c r="LLD12" s="102"/>
      <c r="LLE12" s="102"/>
      <c r="LLF12" s="102"/>
      <c r="LLG12" s="102"/>
      <c r="LLH12" s="102"/>
      <c r="LLI12" s="102"/>
      <c r="LLJ12" s="102"/>
      <c r="LLK12" s="102"/>
      <c r="LLL12" s="102"/>
      <c r="LLM12" s="102"/>
      <c r="LLN12" s="102"/>
      <c r="LLO12" s="102"/>
      <c r="LLP12" s="102"/>
      <c r="LLQ12" s="102"/>
      <c r="LLR12" s="102"/>
      <c r="LLS12" s="102"/>
      <c r="LLT12" s="102"/>
      <c r="LLU12" s="102"/>
      <c r="LLV12" s="102"/>
      <c r="LLW12" s="102"/>
      <c r="LLX12" s="102"/>
      <c r="LLY12" s="102"/>
      <c r="LLZ12" s="102"/>
      <c r="LMA12" s="102"/>
      <c r="LMB12" s="102"/>
      <c r="LMC12" s="102"/>
      <c r="LMD12" s="102"/>
      <c r="LME12" s="102"/>
      <c r="LMF12" s="102"/>
      <c r="LMG12" s="102"/>
      <c r="LMH12" s="102"/>
      <c r="LMI12" s="102"/>
      <c r="LMJ12" s="102"/>
      <c r="LMK12" s="102"/>
      <c r="LML12" s="102"/>
      <c r="LMM12" s="102"/>
      <c r="LMN12" s="102"/>
      <c r="LMO12" s="102"/>
      <c r="LMP12" s="102"/>
      <c r="LMQ12" s="102"/>
      <c r="LMR12" s="102"/>
      <c r="LMS12" s="102"/>
      <c r="LMT12" s="102"/>
      <c r="LMU12" s="102"/>
      <c r="LMV12" s="102"/>
      <c r="LMW12" s="102"/>
      <c r="LMX12" s="102"/>
      <c r="LMY12" s="102"/>
      <c r="LMZ12" s="102"/>
      <c r="LNA12" s="102"/>
      <c r="LNB12" s="102"/>
      <c r="LNC12" s="102"/>
      <c r="LND12" s="102"/>
      <c r="LNE12" s="102"/>
      <c r="LNF12" s="102"/>
      <c r="LNG12" s="102"/>
      <c r="LNH12" s="102"/>
      <c r="LNI12" s="102"/>
      <c r="LNJ12" s="102"/>
      <c r="LNK12" s="102"/>
      <c r="LNL12" s="102"/>
      <c r="LNM12" s="102"/>
      <c r="LNN12" s="102"/>
      <c r="LNO12" s="102"/>
      <c r="LNP12" s="102"/>
      <c r="LNQ12" s="102"/>
      <c r="LNR12" s="102"/>
      <c r="LNS12" s="102"/>
      <c r="LNT12" s="102"/>
      <c r="LNU12" s="102"/>
      <c r="LNV12" s="102"/>
      <c r="LNW12" s="102"/>
      <c r="LNX12" s="102"/>
      <c r="LNY12" s="102"/>
      <c r="LNZ12" s="102"/>
      <c r="LOA12" s="102"/>
      <c r="LOB12" s="102"/>
      <c r="LOC12" s="102"/>
      <c r="LOD12" s="102"/>
      <c r="LOE12" s="102"/>
      <c r="LOF12" s="102"/>
      <c r="LOG12" s="102"/>
      <c r="LOH12" s="102"/>
      <c r="LOI12" s="102"/>
      <c r="LOJ12" s="102"/>
      <c r="LOK12" s="102"/>
      <c r="LOL12" s="102"/>
      <c r="LOM12" s="102"/>
      <c r="LON12" s="102"/>
      <c r="LOO12" s="102"/>
      <c r="LOP12" s="102"/>
      <c r="LOQ12" s="102"/>
      <c r="LOR12" s="102"/>
      <c r="LOS12" s="102"/>
      <c r="LOT12" s="102"/>
      <c r="LOU12" s="102"/>
      <c r="LOV12" s="102"/>
      <c r="LOW12" s="102"/>
      <c r="LOX12" s="102"/>
      <c r="LOY12" s="102"/>
      <c r="LOZ12" s="102"/>
      <c r="LPA12" s="102"/>
      <c r="LPB12" s="102"/>
      <c r="LPC12" s="102"/>
      <c r="LPD12" s="102"/>
      <c r="LPE12" s="102"/>
      <c r="LPF12" s="102"/>
      <c r="LPG12" s="102"/>
      <c r="LPH12" s="102"/>
      <c r="LPI12" s="102"/>
      <c r="LPJ12" s="102"/>
      <c r="LPK12" s="102"/>
      <c r="LPL12" s="102"/>
      <c r="LPM12" s="102"/>
      <c r="LPN12" s="102"/>
      <c r="LPO12" s="102"/>
      <c r="LPP12" s="102"/>
      <c r="LPQ12" s="102"/>
      <c r="LPR12" s="102"/>
      <c r="LPS12" s="102"/>
      <c r="LPT12" s="102"/>
      <c r="LPU12" s="102"/>
      <c r="LPV12" s="102"/>
      <c r="LPW12" s="102"/>
      <c r="LPX12" s="102"/>
      <c r="LPY12" s="102"/>
      <c r="LPZ12" s="102"/>
      <c r="LQA12" s="102"/>
      <c r="LQB12" s="102"/>
      <c r="LQC12" s="102"/>
      <c r="LQD12" s="102"/>
      <c r="LQE12" s="102"/>
      <c r="LQF12" s="102"/>
      <c r="LQG12" s="102"/>
      <c r="LQH12" s="102"/>
      <c r="LQI12" s="102"/>
      <c r="LQJ12" s="102"/>
      <c r="LQK12" s="102"/>
      <c r="LQL12" s="102"/>
      <c r="LQM12" s="102"/>
      <c r="LQN12" s="102"/>
      <c r="LQO12" s="102"/>
      <c r="LQP12" s="102"/>
      <c r="LQQ12" s="102"/>
      <c r="LQR12" s="102"/>
      <c r="LQS12" s="102"/>
      <c r="LQT12" s="102"/>
      <c r="LQU12" s="102"/>
      <c r="LQV12" s="102"/>
      <c r="LQW12" s="102"/>
      <c r="LQX12" s="102"/>
      <c r="LQY12" s="102"/>
      <c r="LQZ12" s="102"/>
      <c r="LRA12" s="102"/>
      <c r="LRB12" s="102"/>
      <c r="LRC12" s="102"/>
      <c r="LRD12" s="102"/>
      <c r="LRE12" s="102"/>
      <c r="LRF12" s="102"/>
      <c r="LRG12" s="102"/>
      <c r="LRH12" s="102"/>
      <c r="LRI12" s="102"/>
      <c r="LRJ12" s="102"/>
      <c r="LRK12" s="102"/>
      <c r="LRL12" s="102"/>
      <c r="LRM12" s="102"/>
      <c r="LRN12" s="102"/>
      <c r="LRO12" s="102"/>
      <c r="LRP12" s="102"/>
      <c r="LRQ12" s="102"/>
      <c r="LRR12" s="102"/>
      <c r="LRS12" s="102"/>
      <c r="LRT12" s="102"/>
      <c r="LRU12" s="102"/>
      <c r="LRV12" s="102"/>
      <c r="LRW12" s="102"/>
      <c r="LRX12" s="102"/>
      <c r="LRY12" s="102"/>
      <c r="LRZ12" s="102"/>
      <c r="LSA12" s="102"/>
      <c r="LSB12" s="102"/>
      <c r="LSC12" s="102"/>
      <c r="LSD12" s="102"/>
      <c r="LSE12" s="102"/>
      <c r="LSF12" s="102"/>
      <c r="LSG12" s="102"/>
      <c r="LSH12" s="102"/>
      <c r="LSI12" s="102"/>
      <c r="LSJ12" s="102"/>
      <c r="LSK12" s="102"/>
      <c r="LSL12" s="102"/>
      <c r="LSM12" s="102"/>
      <c r="LSN12" s="102"/>
      <c r="LSO12" s="102"/>
      <c r="LSP12" s="102"/>
      <c r="LSQ12" s="102"/>
      <c r="LSR12" s="102"/>
      <c r="LSS12" s="102"/>
      <c r="LST12" s="102"/>
      <c r="LSU12" s="102"/>
      <c r="LSV12" s="102"/>
      <c r="LSW12" s="102"/>
      <c r="LSX12" s="102"/>
      <c r="LSY12" s="102"/>
      <c r="LSZ12" s="102"/>
      <c r="LTA12" s="102"/>
      <c r="LTB12" s="102"/>
      <c r="LTC12" s="102"/>
      <c r="LTD12" s="102"/>
      <c r="LTE12" s="102"/>
      <c r="LTF12" s="102"/>
      <c r="LTG12" s="102"/>
      <c r="LTH12" s="102"/>
      <c r="LTI12" s="102"/>
      <c r="LTJ12" s="102"/>
      <c r="LTK12" s="102"/>
      <c r="LTL12" s="102"/>
      <c r="LTM12" s="102"/>
      <c r="LTN12" s="102"/>
      <c r="LTO12" s="102"/>
      <c r="LTP12" s="102"/>
      <c r="LTQ12" s="102"/>
      <c r="LTR12" s="102"/>
      <c r="LTS12" s="102"/>
      <c r="LTT12" s="102"/>
      <c r="LTU12" s="102"/>
      <c r="LTV12" s="102"/>
      <c r="LTW12" s="102"/>
      <c r="LTX12" s="102"/>
      <c r="LTY12" s="102"/>
      <c r="LTZ12" s="102"/>
      <c r="LUA12" s="102"/>
      <c r="LUB12" s="102"/>
      <c r="LUC12" s="102"/>
      <c r="LUD12" s="102"/>
      <c r="LUE12" s="102"/>
      <c r="LUF12" s="102"/>
      <c r="LUG12" s="102"/>
      <c r="LUH12" s="102"/>
      <c r="LUI12" s="102"/>
      <c r="LUJ12" s="102"/>
      <c r="LUK12" s="102"/>
      <c r="LUL12" s="102"/>
      <c r="LUM12" s="102"/>
      <c r="LUN12" s="102"/>
      <c r="LUO12" s="102"/>
      <c r="LUP12" s="102"/>
      <c r="LUQ12" s="102"/>
      <c r="LUR12" s="102"/>
      <c r="LUS12" s="102"/>
      <c r="LUT12" s="102"/>
      <c r="LUU12" s="102"/>
      <c r="LUV12" s="102"/>
      <c r="LUW12" s="102"/>
      <c r="LUX12" s="102"/>
      <c r="LUY12" s="102"/>
      <c r="LUZ12" s="102"/>
      <c r="LVA12" s="102"/>
      <c r="LVB12" s="102"/>
      <c r="LVC12" s="102"/>
      <c r="LVD12" s="102"/>
      <c r="LVE12" s="102"/>
      <c r="LVF12" s="102"/>
      <c r="LVG12" s="102"/>
      <c r="LVH12" s="102"/>
      <c r="LVI12" s="102"/>
      <c r="LVJ12" s="102"/>
      <c r="LVK12" s="102"/>
      <c r="LVL12" s="102"/>
      <c r="LVM12" s="102"/>
      <c r="LVN12" s="102"/>
      <c r="LVO12" s="102"/>
      <c r="LVP12" s="102"/>
      <c r="LVQ12" s="102"/>
      <c r="LVR12" s="102"/>
      <c r="LVS12" s="102"/>
      <c r="LVT12" s="102"/>
      <c r="LVU12" s="102"/>
      <c r="LVV12" s="102"/>
      <c r="LVW12" s="102"/>
      <c r="LVX12" s="102"/>
      <c r="LVY12" s="102"/>
      <c r="LVZ12" s="102"/>
      <c r="LWA12" s="102"/>
      <c r="LWB12" s="102"/>
      <c r="LWC12" s="102"/>
      <c r="LWD12" s="102"/>
      <c r="LWE12" s="102"/>
      <c r="LWF12" s="102"/>
      <c r="LWG12" s="102"/>
      <c r="LWH12" s="102"/>
      <c r="LWI12" s="102"/>
      <c r="LWJ12" s="102"/>
      <c r="LWK12" s="102"/>
      <c r="LWL12" s="102"/>
      <c r="LWM12" s="102"/>
      <c r="LWN12" s="102"/>
      <c r="LWO12" s="102"/>
      <c r="LWP12" s="102"/>
      <c r="LWQ12" s="102"/>
      <c r="LWR12" s="102"/>
      <c r="LWS12" s="102"/>
      <c r="LWT12" s="102"/>
      <c r="LWU12" s="102"/>
      <c r="LWV12" s="102"/>
      <c r="LWW12" s="102"/>
      <c r="LWX12" s="102"/>
      <c r="LWY12" s="102"/>
      <c r="LWZ12" s="102"/>
      <c r="LXA12" s="102"/>
      <c r="LXB12" s="102"/>
      <c r="LXC12" s="102"/>
      <c r="LXD12" s="102"/>
      <c r="LXE12" s="102"/>
      <c r="LXF12" s="102"/>
      <c r="LXG12" s="102"/>
      <c r="LXH12" s="102"/>
      <c r="LXI12" s="102"/>
      <c r="LXJ12" s="102"/>
      <c r="LXK12" s="102"/>
      <c r="LXL12" s="102"/>
      <c r="LXM12" s="102"/>
      <c r="LXN12" s="102"/>
      <c r="LXO12" s="102"/>
      <c r="LXP12" s="102"/>
      <c r="LXQ12" s="102"/>
      <c r="LXR12" s="102"/>
      <c r="LXS12" s="102"/>
      <c r="LXT12" s="102"/>
      <c r="LXU12" s="102"/>
      <c r="LXV12" s="102"/>
      <c r="LXW12" s="102"/>
      <c r="LXX12" s="102"/>
      <c r="LXY12" s="102"/>
      <c r="LXZ12" s="102"/>
      <c r="LYA12" s="102"/>
      <c r="LYB12" s="102"/>
      <c r="LYC12" s="102"/>
      <c r="LYD12" s="102"/>
      <c r="LYE12" s="102"/>
      <c r="LYF12" s="102"/>
      <c r="LYG12" s="102"/>
      <c r="LYH12" s="102"/>
      <c r="LYI12" s="102"/>
      <c r="LYJ12" s="102"/>
      <c r="LYK12" s="102"/>
      <c r="LYL12" s="102"/>
      <c r="LYM12" s="102"/>
      <c r="LYN12" s="102"/>
      <c r="LYO12" s="102"/>
      <c r="LYP12" s="102"/>
      <c r="LYQ12" s="102"/>
      <c r="LYR12" s="102"/>
      <c r="LYS12" s="102"/>
      <c r="LYT12" s="102"/>
      <c r="LYU12" s="102"/>
      <c r="LYV12" s="102"/>
      <c r="LYW12" s="102"/>
      <c r="LYX12" s="102"/>
      <c r="LYY12" s="102"/>
      <c r="LYZ12" s="102"/>
      <c r="LZA12" s="102"/>
      <c r="LZB12" s="102"/>
      <c r="LZC12" s="102"/>
      <c r="LZD12" s="102"/>
      <c r="LZE12" s="102"/>
      <c r="LZF12" s="102"/>
      <c r="LZG12" s="102"/>
      <c r="LZH12" s="102"/>
      <c r="LZI12" s="102"/>
      <c r="LZJ12" s="102"/>
      <c r="LZK12" s="102"/>
      <c r="LZL12" s="102"/>
      <c r="LZM12" s="102"/>
      <c r="LZN12" s="102"/>
      <c r="LZO12" s="102"/>
      <c r="LZP12" s="102"/>
      <c r="LZQ12" s="102"/>
      <c r="LZR12" s="102"/>
      <c r="LZS12" s="102"/>
      <c r="LZT12" s="102"/>
      <c r="LZU12" s="102"/>
      <c r="LZV12" s="102"/>
      <c r="LZW12" s="102"/>
      <c r="LZX12" s="102"/>
      <c r="LZY12" s="102"/>
      <c r="LZZ12" s="102"/>
      <c r="MAA12" s="102"/>
      <c r="MAB12" s="102"/>
      <c r="MAC12" s="102"/>
      <c r="MAD12" s="102"/>
      <c r="MAE12" s="102"/>
      <c r="MAF12" s="102"/>
      <c r="MAG12" s="102"/>
      <c r="MAH12" s="102"/>
      <c r="MAI12" s="102"/>
      <c r="MAJ12" s="102"/>
      <c r="MAK12" s="102"/>
      <c r="MAL12" s="102"/>
      <c r="MAM12" s="102"/>
      <c r="MAN12" s="102"/>
      <c r="MAO12" s="102"/>
      <c r="MAP12" s="102"/>
      <c r="MAQ12" s="102"/>
      <c r="MAR12" s="102"/>
      <c r="MAS12" s="102"/>
      <c r="MAT12" s="102"/>
      <c r="MAU12" s="102"/>
      <c r="MAV12" s="102"/>
      <c r="MAW12" s="102"/>
      <c r="MAX12" s="102"/>
      <c r="MAY12" s="102"/>
      <c r="MAZ12" s="102"/>
      <c r="MBA12" s="102"/>
      <c r="MBB12" s="102"/>
      <c r="MBC12" s="102"/>
      <c r="MBD12" s="102"/>
      <c r="MBE12" s="102"/>
      <c r="MBF12" s="102"/>
      <c r="MBG12" s="102"/>
      <c r="MBH12" s="102"/>
      <c r="MBI12" s="102"/>
      <c r="MBJ12" s="102"/>
      <c r="MBK12" s="102"/>
      <c r="MBL12" s="102"/>
      <c r="MBM12" s="102"/>
      <c r="MBN12" s="102"/>
      <c r="MBO12" s="102"/>
      <c r="MBP12" s="102"/>
      <c r="MBQ12" s="102"/>
      <c r="MBR12" s="102"/>
      <c r="MBS12" s="102"/>
      <c r="MBT12" s="102"/>
      <c r="MBU12" s="102"/>
      <c r="MBV12" s="102"/>
      <c r="MBW12" s="102"/>
      <c r="MBX12" s="102"/>
      <c r="MBY12" s="102"/>
      <c r="MBZ12" s="102"/>
      <c r="MCA12" s="102"/>
      <c r="MCB12" s="102"/>
      <c r="MCC12" s="102"/>
      <c r="MCD12" s="102"/>
      <c r="MCE12" s="102"/>
      <c r="MCF12" s="102"/>
      <c r="MCG12" s="102"/>
      <c r="MCH12" s="102"/>
      <c r="MCI12" s="102"/>
      <c r="MCJ12" s="102"/>
      <c r="MCK12" s="102"/>
      <c r="MCL12" s="102"/>
      <c r="MCM12" s="102"/>
      <c r="MCN12" s="102"/>
      <c r="MCO12" s="102"/>
      <c r="MCP12" s="102"/>
      <c r="MCQ12" s="102"/>
      <c r="MCR12" s="102"/>
      <c r="MCS12" s="102"/>
      <c r="MCT12" s="102"/>
      <c r="MCU12" s="102"/>
      <c r="MCV12" s="102"/>
      <c r="MCW12" s="102"/>
      <c r="MCX12" s="102"/>
      <c r="MCY12" s="102"/>
      <c r="MCZ12" s="102"/>
      <c r="MDA12" s="102"/>
      <c r="MDB12" s="102"/>
      <c r="MDC12" s="102"/>
      <c r="MDD12" s="102"/>
      <c r="MDE12" s="102"/>
      <c r="MDF12" s="102"/>
      <c r="MDG12" s="102"/>
      <c r="MDH12" s="102"/>
      <c r="MDI12" s="102"/>
      <c r="MDJ12" s="102"/>
      <c r="MDK12" s="102"/>
      <c r="MDL12" s="102"/>
      <c r="MDM12" s="102"/>
      <c r="MDN12" s="102"/>
      <c r="MDO12" s="102"/>
      <c r="MDP12" s="102"/>
      <c r="MDQ12" s="102"/>
      <c r="MDR12" s="102"/>
      <c r="MDS12" s="102"/>
      <c r="MDT12" s="102"/>
      <c r="MDU12" s="102"/>
      <c r="MDV12" s="102"/>
      <c r="MDW12" s="102"/>
      <c r="MDX12" s="102"/>
      <c r="MDY12" s="102"/>
      <c r="MDZ12" s="102"/>
      <c r="MEA12" s="102"/>
      <c r="MEB12" s="102"/>
      <c r="MEC12" s="102"/>
      <c r="MED12" s="102"/>
      <c r="MEE12" s="102"/>
      <c r="MEF12" s="102"/>
      <c r="MEG12" s="102"/>
      <c r="MEH12" s="102"/>
      <c r="MEI12" s="102"/>
      <c r="MEJ12" s="102"/>
      <c r="MEK12" s="102"/>
      <c r="MEL12" s="102"/>
      <c r="MEM12" s="102"/>
      <c r="MEN12" s="102"/>
      <c r="MEO12" s="102"/>
      <c r="MEP12" s="102"/>
      <c r="MEQ12" s="102"/>
      <c r="MER12" s="102"/>
      <c r="MES12" s="102"/>
      <c r="MET12" s="102"/>
      <c r="MEU12" s="102"/>
      <c r="MEV12" s="102"/>
      <c r="MEW12" s="102"/>
      <c r="MEX12" s="102"/>
      <c r="MEY12" s="102"/>
      <c r="MEZ12" s="102"/>
      <c r="MFA12" s="102"/>
      <c r="MFB12" s="102"/>
      <c r="MFC12" s="102"/>
      <c r="MFD12" s="102"/>
      <c r="MFE12" s="102"/>
      <c r="MFF12" s="102"/>
      <c r="MFG12" s="102"/>
      <c r="MFH12" s="102"/>
      <c r="MFI12" s="102"/>
      <c r="MFJ12" s="102"/>
      <c r="MFK12" s="102"/>
      <c r="MFL12" s="102"/>
      <c r="MFM12" s="102"/>
      <c r="MFN12" s="102"/>
      <c r="MFO12" s="102"/>
      <c r="MFP12" s="102"/>
      <c r="MFQ12" s="102"/>
      <c r="MFR12" s="102"/>
      <c r="MFS12" s="102"/>
      <c r="MFT12" s="102"/>
      <c r="MFU12" s="102"/>
      <c r="MFV12" s="102"/>
      <c r="MFW12" s="102"/>
      <c r="MFX12" s="102"/>
      <c r="MFY12" s="102"/>
      <c r="MFZ12" s="102"/>
      <c r="MGA12" s="102"/>
      <c r="MGB12" s="102"/>
      <c r="MGC12" s="102"/>
      <c r="MGD12" s="102"/>
      <c r="MGE12" s="102"/>
      <c r="MGF12" s="102"/>
      <c r="MGG12" s="102"/>
      <c r="MGH12" s="102"/>
      <c r="MGI12" s="102"/>
      <c r="MGJ12" s="102"/>
      <c r="MGK12" s="102"/>
      <c r="MGL12" s="102"/>
      <c r="MGM12" s="102"/>
      <c r="MGN12" s="102"/>
      <c r="MGO12" s="102"/>
      <c r="MGP12" s="102"/>
      <c r="MGQ12" s="102"/>
      <c r="MGR12" s="102"/>
      <c r="MGS12" s="102"/>
      <c r="MGT12" s="102"/>
      <c r="MGU12" s="102"/>
      <c r="MGV12" s="102"/>
      <c r="MGW12" s="102"/>
      <c r="MGX12" s="102"/>
      <c r="MGY12" s="102"/>
      <c r="MGZ12" s="102"/>
      <c r="MHA12" s="102"/>
      <c r="MHB12" s="102"/>
      <c r="MHC12" s="102"/>
      <c r="MHD12" s="102"/>
      <c r="MHE12" s="102"/>
      <c r="MHF12" s="102"/>
      <c r="MHG12" s="102"/>
      <c r="MHH12" s="102"/>
      <c r="MHI12" s="102"/>
      <c r="MHJ12" s="102"/>
      <c r="MHK12" s="102"/>
      <c r="MHL12" s="102"/>
      <c r="MHM12" s="102"/>
      <c r="MHN12" s="102"/>
      <c r="MHO12" s="102"/>
      <c r="MHP12" s="102"/>
      <c r="MHQ12" s="102"/>
      <c r="MHR12" s="102"/>
      <c r="MHS12" s="102"/>
      <c r="MHT12" s="102"/>
      <c r="MHU12" s="102"/>
      <c r="MHV12" s="102"/>
      <c r="MHW12" s="102"/>
      <c r="MHX12" s="102"/>
      <c r="MHY12" s="102"/>
      <c r="MHZ12" s="102"/>
      <c r="MIA12" s="102"/>
      <c r="MIB12" s="102"/>
      <c r="MIC12" s="102"/>
      <c r="MID12" s="102"/>
      <c r="MIE12" s="102"/>
      <c r="MIF12" s="102"/>
      <c r="MIG12" s="102"/>
      <c r="MIH12" s="102"/>
      <c r="MII12" s="102"/>
      <c r="MIJ12" s="102"/>
      <c r="MIK12" s="102"/>
      <c r="MIL12" s="102"/>
      <c r="MIM12" s="102"/>
      <c r="MIN12" s="102"/>
      <c r="MIO12" s="102"/>
      <c r="MIP12" s="102"/>
      <c r="MIQ12" s="102"/>
      <c r="MIR12" s="102"/>
      <c r="MIS12" s="102"/>
      <c r="MIT12" s="102"/>
      <c r="MIU12" s="102"/>
      <c r="MIV12" s="102"/>
      <c r="MIW12" s="102"/>
      <c r="MIX12" s="102"/>
      <c r="MIY12" s="102"/>
      <c r="MIZ12" s="102"/>
      <c r="MJA12" s="102"/>
      <c r="MJB12" s="102"/>
      <c r="MJC12" s="102"/>
      <c r="MJD12" s="102"/>
      <c r="MJE12" s="102"/>
      <c r="MJF12" s="102"/>
      <c r="MJG12" s="102"/>
      <c r="MJH12" s="102"/>
      <c r="MJI12" s="102"/>
      <c r="MJJ12" s="102"/>
      <c r="MJK12" s="102"/>
      <c r="MJL12" s="102"/>
      <c r="MJM12" s="102"/>
      <c r="MJN12" s="102"/>
      <c r="MJO12" s="102"/>
      <c r="MJP12" s="102"/>
      <c r="MJQ12" s="102"/>
      <c r="MJR12" s="102"/>
      <c r="MJS12" s="102"/>
      <c r="MJT12" s="102"/>
      <c r="MJU12" s="102"/>
      <c r="MJV12" s="102"/>
      <c r="MJW12" s="102"/>
      <c r="MJX12" s="102"/>
      <c r="MJY12" s="102"/>
      <c r="MJZ12" s="102"/>
      <c r="MKA12" s="102"/>
      <c r="MKB12" s="102"/>
      <c r="MKC12" s="102"/>
      <c r="MKD12" s="102"/>
      <c r="MKE12" s="102"/>
      <c r="MKF12" s="102"/>
      <c r="MKG12" s="102"/>
      <c r="MKH12" s="102"/>
      <c r="MKI12" s="102"/>
      <c r="MKJ12" s="102"/>
      <c r="MKK12" s="102"/>
      <c r="MKL12" s="102"/>
      <c r="MKM12" s="102"/>
      <c r="MKN12" s="102"/>
      <c r="MKO12" s="102"/>
      <c r="MKP12" s="102"/>
      <c r="MKQ12" s="102"/>
      <c r="MKR12" s="102"/>
      <c r="MKS12" s="102"/>
      <c r="MKT12" s="102"/>
      <c r="MKU12" s="102"/>
      <c r="MKV12" s="102"/>
      <c r="MKW12" s="102"/>
      <c r="MKX12" s="102"/>
      <c r="MKY12" s="102"/>
      <c r="MKZ12" s="102"/>
      <c r="MLA12" s="102"/>
      <c r="MLB12" s="102"/>
      <c r="MLC12" s="102"/>
      <c r="MLD12" s="102"/>
      <c r="MLE12" s="102"/>
      <c r="MLF12" s="102"/>
      <c r="MLG12" s="102"/>
      <c r="MLH12" s="102"/>
      <c r="MLI12" s="102"/>
      <c r="MLJ12" s="102"/>
      <c r="MLK12" s="102"/>
      <c r="MLL12" s="102"/>
      <c r="MLM12" s="102"/>
      <c r="MLN12" s="102"/>
      <c r="MLO12" s="102"/>
      <c r="MLP12" s="102"/>
      <c r="MLQ12" s="102"/>
      <c r="MLR12" s="102"/>
      <c r="MLS12" s="102"/>
      <c r="MLT12" s="102"/>
      <c r="MLU12" s="102"/>
      <c r="MLV12" s="102"/>
      <c r="MLW12" s="102"/>
      <c r="MLX12" s="102"/>
      <c r="MLY12" s="102"/>
      <c r="MLZ12" s="102"/>
      <c r="MMA12" s="102"/>
      <c r="MMB12" s="102"/>
      <c r="MMC12" s="102"/>
      <c r="MMD12" s="102"/>
      <c r="MME12" s="102"/>
      <c r="MMF12" s="102"/>
      <c r="MMG12" s="102"/>
      <c r="MMH12" s="102"/>
      <c r="MMI12" s="102"/>
      <c r="MMJ12" s="102"/>
      <c r="MMK12" s="102"/>
      <c r="MML12" s="102"/>
      <c r="MMM12" s="102"/>
      <c r="MMN12" s="102"/>
      <c r="MMO12" s="102"/>
      <c r="MMP12" s="102"/>
      <c r="MMQ12" s="102"/>
      <c r="MMR12" s="102"/>
      <c r="MMS12" s="102"/>
      <c r="MMT12" s="102"/>
      <c r="MMU12" s="102"/>
      <c r="MMV12" s="102"/>
      <c r="MMW12" s="102"/>
      <c r="MMX12" s="102"/>
      <c r="MMY12" s="102"/>
      <c r="MMZ12" s="102"/>
      <c r="MNA12" s="102"/>
      <c r="MNB12" s="102"/>
      <c r="MNC12" s="102"/>
      <c r="MND12" s="102"/>
      <c r="MNE12" s="102"/>
      <c r="MNF12" s="102"/>
      <c r="MNG12" s="102"/>
      <c r="MNH12" s="102"/>
      <c r="MNI12" s="102"/>
      <c r="MNJ12" s="102"/>
      <c r="MNK12" s="102"/>
      <c r="MNL12" s="102"/>
      <c r="MNM12" s="102"/>
      <c r="MNN12" s="102"/>
      <c r="MNO12" s="102"/>
      <c r="MNP12" s="102"/>
      <c r="MNQ12" s="102"/>
      <c r="MNR12" s="102"/>
      <c r="MNS12" s="102"/>
      <c r="MNT12" s="102"/>
      <c r="MNU12" s="102"/>
      <c r="MNV12" s="102"/>
      <c r="MNW12" s="102"/>
      <c r="MNX12" s="102"/>
      <c r="MNY12" s="102"/>
      <c r="MNZ12" s="102"/>
      <c r="MOA12" s="102"/>
      <c r="MOB12" s="102"/>
      <c r="MOC12" s="102"/>
      <c r="MOD12" s="102"/>
      <c r="MOE12" s="102"/>
      <c r="MOF12" s="102"/>
      <c r="MOG12" s="102"/>
      <c r="MOH12" s="102"/>
      <c r="MOI12" s="102"/>
      <c r="MOJ12" s="102"/>
      <c r="MOK12" s="102"/>
      <c r="MOL12" s="102"/>
      <c r="MOM12" s="102"/>
      <c r="MON12" s="102"/>
      <c r="MOO12" s="102"/>
      <c r="MOP12" s="102"/>
      <c r="MOQ12" s="102"/>
      <c r="MOR12" s="102"/>
      <c r="MOS12" s="102"/>
      <c r="MOT12" s="102"/>
      <c r="MOU12" s="102"/>
      <c r="MOV12" s="102"/>
      <c r="MOW12" s="102"/>
      <c r="MOX12" s="102"/>
      <c r="MOY12" s="102"/>
      <c r="MOZ12" s="102"/>
      <c r="MPA12" s="102"/>
      <c r="MPB12" s="102"/>
      <c r="MPC12" s="102"/>
      <c r="MPD12" s="102"/>
      <c r="MPE12" s="102"/>
      <c r="MPF12" s="102"/>
      <c r="MPG12" s="102"/>
      <c r="MPH12" s="102"/>
      <c r="MPI12" s="102"/>
      <c r="MPJ12" s="102"/>
      <c r="MPK12" s="102"/>
      <c r="MPL12" s="102"/>
      <c r="MPM12" s="102"/>
      <c r="MPN12" s="102"/>
      <c r="MPO12" s="102"/>
      <c r="MPP12" s="102"/>
      <c r="MPQ12" s="102"/>
      <c r="MPR12" s="102"/>
      <c r="MPS12" s="102"/>
      <c r="MPT12" s="102"/>
      <c r="MPU12" s="102"/>
      <c r="MPV12" s="102"/>
      <c r="MPW12" s="102"/>
      <c r="MPX12" s="102"/>
      <c r="MPY12" s="102"/>
      <c r="MPZ12" s="102"/>
      <c r="MQA12" s="102"/>
      <c r="MQB12" s="102"/>
      <c r="MQC12" s="102"/>
      <c r="MQD12" s="102"/>
      <c r="MQE12" s="102"/>
      <c r="MQF12" s="102"/>
      <c r="MQG12" s="102"/>
      <c r="MQH12" s="102"/>
      <c r="MQI12" s="102"/>
      <c r="MQJ12" s="102"/>
      <c r="MQK12" s="102"/>
      <c r="MQL12" s="102"/>
      <c r="MQM12" s="102"/>
      <c r="MQN12" s="102"/>
      <c r="MQO12" s="102"/>
      <c r="MQP12" s="102"/>
      <c r="MQQ12" s="102"/>
      <c r="MQR12" s="102"/>
      <c r="MQS12" s="102"/>
      <c r="MQT12" s="102"/>
      <c r="MQU12" s="102"/>
      <c r="MQV12" s="102"/>
      <c r="MQW12" s="102"/>
      <c r="MQX12" s="102"/>
      <c r="MQY12" s="102"/>
      <c r="MQZ12" s="102"/>
      <c r="MRA12" s="102"/>
      <c r="MRB12" s="102"/>
      <c r="MRC12" s="102"/>
      <c r="MRD12" s="102"/>
      <c r="MRE12" s="102"/>
      <c r="MRF12" s="102"/>
      <c r="MRG12" s="102"/>
      <c r="MRH12" s="102"/>
      <c r="MRI12" s="102"/>
      <c r="MRJ12" s="102"/>
      <c r="MRK12" s="102"/>
      <c r="MRL12" s="102"/>
      <c r="MRM12" s="102"/>
      <c r="MRN12" s="102"/>
      <c r="MRO12" s="102"/>
      <c r="MRP12" s="102"/>
      <c r="MRQ12" s="102"/>
      <c r="MRR12" s="102"/>
      <c r="MRS12" s="102"/>
      <c r="MRT12" s="102"/>
      <c r="MRU12" s="102"/>
      <c r="MRV12" s="102"/>
      <c r="MRW12" s="102"/>
      <c r="MRX12" s="102"/>
      <c r="MRY12" s="102"/>
      <c r="MRZ12" s="102"/>
      <c r="MSA12" s="102"/>
      <c r="MSB12" s="102"/>
      <c r="MSC12" s="102"/>
      <c r="MSD12" s="102"/>
      <c r="MSE12" s="102"/>
      <c r="MSF12" s="102"/>
      <c r="MSG12" s="102"/>
      <c r="MSH12" s="102"/>
      <c r="MSI12" s="102"/>
      <c r="MSJ12" s="102"/>
      <c r="MSK12" s="102"/>
      <c r="MSL12" s="102"/>
      <c r="MSM12" s="102"/>
      <c r="MSN12" s="102"/>
      <c r="MSO12" s="102"/>
      <c r="MSP12" s="102"/>
      <c r="MSQ12" s="102"/>
      <c r="MSR12" s="102"/>
      <c r="MSS12" s="102"/>
      <c r="MST12" s="102"/>
      <c r="MSU12" s="102"/>
      <c r="MSV12" s="102"/>
      <c r="MSW12" s="102"/>
      <c r="MSX12" s="102"/>
      <c r="MSY12" s="102"/>
      <c r="MSZ12" s="102"/>
      <c r="MTA12" s="102"/>
      <c r="MTB12" s="102"/>
      <c r="MTC12" s="102"/>
      <c r="MTD12" s="102"/>
      <c r="MTE12" s="102"/>
      <c r="MTF12" s="102"/>
      <c r="MTG12" s="102"/>
      <c r="MTH12" s="102"/>
      <c r="MTI12" s="102"/>
      <c r="MTJ12" s="102"/>
      <c r="MTK12" s="102"/>
      <c r="MTL12" s="102"/>
      <c r="MTM12" s="102"/>
      <c r="MTN12" s="102"/>
      <c r="MTO12" s="102"/>
      <c r="MTP12" s="102"/>
      <c r="MTQ12" s="102"/>
      <c r="MTR12" s="102"/>
      <c r="MTS12" s="102"/>
      <c r="MTT12" s="102"/>
      <c r="MTU12" s="102"/>
      <c r="MTV12" s="102"/>
      <c r="MTW12" s="102"/>
      <c r="MTX12" s="102"/>
      <c r="MTY12" s="102"/>
      <c r="MTZ12" s="102"/>
      <c r="MUA12" s="102"/>
      <c r="MUB12" s="102"/>
      <c r="MUC12" s="102"/>
      <c r="MUD12" s="102"/>
      <c r="MUE12" s="102"/>
      <c r="MUF12" s="102"/>
      <c r="MUG12" s="102"/>
      <c r="MUH12" s="102"/>
      <c r="MUI12" s="102"/>
      <c r="MUJ12" s="102"/>
      <c r="MUK12" s="102"/>
      <c r="MUL12" s="102"/>
      <c r="MUM12" s="102"/>
      <c r="MUN12" s="102"/>
      <c r="MUO12" s="102"/>
      <c r="MUP12" s="102"/>
      <c r="MUQ12" s="102"/>
      <c r="MUR12" s="102"/>
      <c r="MUS12" s="102"/>
      <c r="MUT12" s="102"/>
      <c r="MUU12" s="102"/>
      <c r="MUV12" s="102"/>
      <c r="MUW12" s="102"/>
      <c r="MUX12" s="102"/>
      <c r="MUY12" s="102"/>
      <c r="MUZ12" s="102"/>
      <c r="MVA12" s="102"/>
      <c r="MVB12" s="102"/>
      <c r="MVC12" s="102"/>
      <c r="MVD12" s="102"/>
      <c r="MVE12" s="102"/>
      <c r="MVF12" s="102"/>
      <c r="MVG12" s="102"/>
      <c r="MVH12" s="102"/>
      <c r="MVI12" s="102"/>
      <c r="MVJ12" s="102"/>
      <c r="MVK12" s="102"/>
      <c r="MVL12" s="102"/>
      <c r="MVM12" s="102"/>
      <c r="MVN12" s="102"/>
      <c r="MVO12" s="102"/>
      <c r="MVP12" s="102"/>
      <c r="MVQ12" s="102"/>
      <c r="MVR12" s="102"/>
      <c r="MVS12" s="102"/>
      <c r="MVT12" s="102"/>
      <c r="MVU12" s="102"/>
      <c r="MVV12" s="102"/>
      <c r="MVW12" s="102"/>
      <c r="MVX12" s="102"/>
      <c r="MVY12" s="102"/>
      <c r="MVZ12" s="102"/>
      <c r="MWA12" s="102"/>
      <c r="MWB12" s="102"/>
      <c r="MWC12" s="102"/>
      <c r="MWD12" s="102"/>
      <c r="MWE12" s="102"/>
      <c r="MWF12" s="102"/>
      <c r="MWG12" s="102"/>
      <c r="MWH12" s="102"/>
      <c r="MWI12" s="102"/>
      <c r="MWJ12" s="102"/>
      <c r="MWK12" s="102"/>
      <c r="MWL12" s="102"/>
      <c r="MWM12" s="102"/>
      <c r="MWN12" s="102"/>
      <c r="MWO12" s="102"/>
      <c r="MWP12" s="102"/>
      <c r="MWQ12" s="102"/>
      <c r="MWR12" s="102"/>
      <c r="MWS12" s="102"/>
      <c r="MWT12" s="102"/>
      <c r="MWU12" s="102"/>
      <c r="MWV12" s="102"/>
      <c r="MWW12" s="102"/>
      <c r="MWX12" s="102"/>
      <c r="MWY12" s="102"/>
      <c r="MWZ12" s="102"/>
      <c r="MXA12" s="102"/>
      <c r="MXB12" s="102"/>
      <c r="MXC12" s="102"/>
      <c r="MXD12" s="102"/>
      <c r="MXE12" s="102"/>
      <c r="MXF12" s="102"/>
      <c r="MXG12" s="102"/>
      <c r="MXH12" s="102"/>
      <c r="MXI12" s="102"/>
      <c r="MXJ12" s="102"/>
      <c r="MXK12" s="102"/>
      <c r="MXL12" s="102"/>
      <c r="MXM12" s="102"/>
      <c r="MXN12" s="102"/>
      <c r="MXO12" s="102"/>
      <c r="MXP12" s="102"/>
      <c r="MXQ12" s="102"/>
      <c r="MXR12" s="102"/>
      <c r="MXS12" s="102"/>
      <c r="MXT12" s="102"/>
      <c r="MXU12" s="102"/>
      <c r="MXV12" s="102"/>
      <c r="MXW12" s="102"/>
      <c r="MXX12" s="102"/>
      <c r="MXY12" s="102"/>
      <c r="MXZ12" s="102"/>
      <c r="MYA12" s="102"/>
      <c r="MYB12" s="102"/>
      <c r="MYC12" s="102"/>
      <c r="MYD12" s="102"/>
      <c r="MYE12" s="102"/>
      <c r="MYF12" s="102"/>
      <c r="MYG12" s="102"/>
      <c r="MYH12" s="102"/>
      <c r="MYI12" s="102"/>
      <c r="MYJ12" s="102"/>
      <c r="MYK12" s="102"/>
      <c r="MYL12" s="102"/>
      <c r="MYM12" s="102"/>
      <c r="MYN12" s="102"/>
      <c r="MYO12" s="102"/>
      <c r="MYP12" s="102"/>
      <c r="MYQ12" s="102"/>
      <c r="MYR12" s="102"/>
      <c r="MYS12" s="102"/>
      <c r="MYT12" s="102"/>
      <c r="MYU12" s="102"/>
      <c r="MYV12" s="102"/>
      <c r="MYW12" s="102"/>
      <c r="MYX12" s="102"/>
      <c r="MYY12" s="102"/>
      <c r="MYZ12" s="102"/>
      <c r="MZA12" s="102"/>
      <c r="MZB12" s="102"/>
      <c r="MZC12" s="102"/>
      <c r="MZD12" s="102"/>
      <c r="MZE12" s="102"/>
      <c r="MZF12" s="102"/>
      <c r="MZG12" s="102"/>
      <c r="MZH12" s="102"/>
      <c r="MZI12" s="102"/>
      <c r="MZJ12" s="102"/>
      <c r="MZK12" s="102"/>
      <c r="MZL12" s="102"/>
      <c r="MZM12" s="102"/>
      <c r="MZN12" s="102"/>
      <c r="MZO12" s="102"/>
      <c r="MZP12" s="102"/>
      <c r="MZQ12" s="102"/>
      <c r="MZR12" s="102"/>
      <c r="MZS12" s="102"/>
      <c r="MZT12" s="102"/>
      <c r="MZU12" s="102"/>
      <c r="MZV12" s="102"/>
      <c r="MZW12" s="102"/>
      <c r="MZX12" s="102"/>
      <c r="MZY12" s="102"/>
      <c r="MZZ12" s="102"/>
      <c r="NAA12" s="102"/>
      <c r="NAB12" s="102"/>
      <c r="NAC12" s="102"/>
      <c r="NAD12" s="102"/>
      <c r="NAE12" s="102"/>
      <c r="NAF12" s="102"/>
      <c r="NAG12" s="102"/>
      <c r="NAH12" s="102"/>
      <c r="NAI12" s="102"/>
      <c r="NAJ12" s="102"/>
      <c r="NAK12" s="102"/>
      <c r="NAL12" s="102"/>
      <c r="NAM12" s="102"/>
      <c r="NAN12" s="102"/>
      <c r="NAO12" s="102"/>
      <c r="NAP12" s="102"/>
      <c r="NAQ12" s="102"/>
      <c r="NAR12" s="102"/>
      <c r="NAS12" s="102"/>
      <c r="NAT12" s="102"/>
      <c r="NAU12" s="102"/>
      <c r="NAV12" s="102"/>
      <c r="NAW12" s="102"/>
      <c r="NAX12" s="102"/>
      <c r="NAY12" s="102"/>
      <c r="NAZ12" s="102"/>
      <c r="NBA12" s="102"/>
      <c r="NBB12" s="102"/>
      <c r="NBC12" s="102"/>
      <c r="NBD12" s="102"/>
      <c r="NBE12" s="102"/>
      <c r="NBF12" s="102"/>
      <c r="NBG12" s="102"/>
      <c r="NBH12" s="102"/>
      <c r="NBI12" s="102"/>
      <c r="NBJ12" s="102"/>
      <c r="NBK12" s="102"/>
      <c r="NBL12" s="102"/>
      <c r="NBM12" s="102"/>
      <c r="NBN12" s="102"/>
      <c r="NBO12" s="102"/>
      <c r="NBP12" s="102"/>
      <c r="NBQ12" s="102"/>
      <c r="NBR12" s="102"/>
      <c r="NBS12" s="102"/>
      <c r="NBT12" s="102"/>
      <c r="NBU12" s="102"/>
      <c r="NBV12" s="102"/>
      <c r="NBW12" s="102"/>
      <c r="NBX12" s="102"/>
      <c r="NBY12" s="102"/>
      <c r="NBZ12" s="102"/>
      <c r="NCA12" s="102"/>
      <c r="NCB12" s="102"/>
      <c r="NCC12" s="102"/>
      <c r="NCD12" s="102"/>
      <c r="NCE12" s="102"/>
      <c r="NCF12" s="102"/>
      <c r="NCG12" s="102"/>
      <c r="NCH12" s="102"/>
      <c r="NCI12" s="102"/>
      <c r="NCJ12" s="102"/>
      <c r="NCK12" s="102"/>
      <c r="NCL12" s="102"/>
      <c r="NCM12" s="102"/>
      <c r="NCN12" s="102"/>
      <c r="NCO12" s="102"/>
      <c r="NCP12" s="102"/>
      <c r="NCQ12" s="102"/>
      <c r="NCR12" s="102"/>
      <c r="NCS12" s="102"/>
      <c r="NCT12" s="102"/>
      <c r="NCU12" s="102"/>
      <c r="NCV12" s="102"/>
      <c r="NCW12" s="102"/>
      <c r="NCX12" s="102"/>
      <c r="NCY12" s="102"/>
      <c r="NCZ12" s="102"/>
      <c r="NDA12" s="102"/>
      <c r="NDB12" s="102"/>
      <c r="NDC12" s="102"/>
      <c r="NDD12" s="102"/>
      <c r="NDE12" s="102"/>
      <c r="NDF12" s="102"/>
      <c r="NDG12" s="102"/>
      <c r="NDH12" s="102"/>
      <c r="NDI12" s="102"/>
      <c r="NDJ12" s="102"/>
      <c r="NDK12" s="102"/>
      <c r="NDL12" s="102"/>
      <c r="NDM12" s="102"/>
      <c r="NDN12" s="102"/>
      <c r="NDO12" s="102"/>
      <c r="NDP12" s="102"/>
      <c r="NDQ12" s="102"/>
      <c r="NDR12" s="102"/>
      <c r="NDS12" s="102"/>
      <c r="NDT12" s="102"/>
      <c r="NDU12" s="102"/>
      <c r="NDV12" s="102"/>
      <c r="NDW12" s="102"/>
      <c r="NDX12" s="102"/>
      <c r="NDY12" s="102"/>
      <c r="NDZ12" s="102"/>
      <c r="NEA12" s="102"/>
      <c r="NEB12" s="102"/>
      <c r="NEC12" s="102"/>
      <c r="NED12" s="102"/>
      <c r="NEE12" s="102"/>
      <c r="NEF12" s="102"/>
      <c r="NEG12" s="102"/>
      <c r="NEH12" s="102"/>
      <c r="NEI12" s="102"/>
      <c r="NEJ12" s="102"/>
      <c r="NEK12" s="102"/>
      <c r="NEL12" s="102"/>
      <c r="NEM12" s="102"/>
      <c r="NEN12" s="102"/>
      <c r="NEO12" s="102"/>
      <c r="NEP12" s="102"/>
      <c r="NEQ12" s="102"/>
      <c r="NER12" s="102"/>
      <c r="NES12" s="102"/>
      <c r="NET12" s="102"/>
      <c r="NEU12" s="102"/>
      <c r="NEV12" s="102"/>
      <c r="NEW12" s="102"/>
      <c r="NEX12" s="102"/>
      <c r="NEY12" s="102"/>
      <c r="NEZ12" s="102"/>
      <c r="NFA12" s="102"/>
      <c r="NFB12" s="102"/>
      <c r="NFC12" s="102"/>
      <c r="NFD12" s="102"/>
      <c r="NFE12" s="102"/>
      <c r="NFF12" s="102"/>
      <c r="NFG12" s="102"/>
      <c r="NFH12" s="102"/>
      <c r="NFI12" s="102"/>
      <c r="NFJ12" s="102"/>
      <c r="NFK12" s="102"/>
      <c r="NFL12" s="102"/>
      <c r="NFM12" s="102"/>
      <c r="NFN12" s="102"/>
      <c r="NFO12" s="102"/>
      <c r="NFP12" s="102"/>
      <c r="NFQ12" s="102"/>
      <c r="NFR12" s="102"/>
      <c r="NFS12" s="102"/>
      <c r="NFT12" s="102"/>
      <c r="NFU12" s="102"/>
      <c r="NFV12" s="102"/>
      <c r="NFW12" s="102"/>
      <c r="NFX12" s="102"/>
      <c r="NFY12" s="102"/>
      <c r="NFZ12" s="102"/>
      <c r="NGA12" s="102"/>
      <c r="NGB12" s="102"/>
      <c r="NGC12" s="102"/>
      <c r="NGD12" s="102"/>
      <c r="NGE12" s="102"/>
      <c r="NGF12" s="102"/>
      <c r="NGG12" s="102"/>
      <c r="NGH12" s="102"/>
      <c r="NGI12" s="102"/>
      <c r="NGJ12" s="102"/>
      <c r="NGK12" s="102"/>
      <c r="NGL12" s="102"/>
      <c r="NGM12" s="102"/>
      <c r="NGN12" s="102"/>
      <c r="NGO12" s="102"/>
      <c r="NGP12" s="102"/>
      <c r="NGQ12" s="102"/>
      <c r="NGR12" s="102"/>
      <c r="NGS12" s="102"/>
      <c r="NGT12" s="102"/>
      <c r="NGU12" s="102"/>
      <c r="NGV12" s="102"/>
      <c r="NGW12" s="102"/>
      <c r="NGX12" s="102"/>
      <c r="NGY12" s="102"/>
      <c r="NGZ12" s="102"/>
      <c r="NHA12" s="102"/>
      <c r="NHB12" s="102"/>
      <c r="NHC12" s="102"/>
      <c r="NHD12" s="102"/>
      <c r="NHE12" s="102"/>
      <c r="NHF12" s="102"/>
      <c r="NHG12" s="102"/>
      <c r="NHH12" s="102"/>
      <c r="NHI12" s="102"/>
      <c r="NHJ12" s="102"/>
      <c r="NHK12" s="102"/>
      <c r="NHL12" s="102"/>
      <c r="NHM12" s="102"/>
      <c r="NHN12" s="102"/>
      <c r="NHO12" s="102"/>
      <c r="NHP12" s="102"/>
      <c r="NHQ12" s="102"/>
      <c r="NHR12" s="102"/>
      <c r="NHS12" s="102"/>
      <c r="NHT12" s="102"/>
      <c r="NHU12" s="102"/>
      <c r="NHV12" s="102"/>
      <c r="NHW12" s="102"/>
      <c r="NHX12" s="102"/>
      <c r="NHY12" s="102"/>
      <c r="NHZ12" s="102"/>
      <c r="NIA12" s="102"/>
      <c r="NIB12" s="102"/>
      <c r="NIC12" s="102"/>
      <c r="NID12" s="102"/>
      <c r="NIE12" s="102"/>
      <c r="NIF12" s="102"/>
      <c r="NIG12" s="102"/>
      <c r="NIH12" s="102"/>
      <c r="NII12" s="102"/>
      <c r="NIJ12" s="102"/>
      <c r="NIK12" s="102"/>
      <c r="NIL12" s="102"/>
      <c r="NIM12" s="102"/>
      <c r="NIN12" s="102"/>
      <c r="NIO12" s="102"/>
      <c r="NIP12" s="102"/>
      <c r="NIQ12" s="102"/>
      <c r="NIR12" s="102"/>
      <c r="NIS12" s="102"/>
      <c r="NIT12" s="102"/>
      <c r="NIU12" s="102"/>
      <c r="NIV12" s="102"/>
      <c r="NIW12" s="102"/>
      <c r="NIX12" s="102"/>
      <c r="NIY12" s="102"/>
      <c r="NIZ12" s="102"/>
      <c r="NJA12" s="102"/>
      <c r="NJB12" s="102"/>
      <c r="NJC12" s="102"/>
      <c r="NJD12" s="102"/>
      <c r="NJE12" s="102"/>
      <c r="NJF12" s="102"/>
      <c r="NJG12" s="102"/>
      <c r="NJH12" s="102"/>
      <c r="NJI12" s="102"/>
      <c r="NJJ12" s="102"/>
      <c r="NJK12" s="102"/>
      <c r="NJL12" s="102"/>
      <c r="NJM12" s="102"/>
      <c r="NJN12" s="102"/>
      <c r="NJO12" s="102"/>
      <c r="NJP12" s="102"/>
      <c r="NJQ12" s="102"/>
      <c r="NJR12" s="102"/>
      <c r="NJS12" s="102"/>
      <c r="NJT12" s="102"/>
      <c r="NJU12" s="102"/>
      <c r="NJV12" s="102"/>
      <c r="NJW12" s="102"/>
      <c r="NJX12" s="102"/>
      <c r="NJY12" s="102"/>
      <c r="NJZ12" s="102"/>
      <c r="NKA12" s="102"/>
      <c r="NKB12" s="102"/>
      <c r="NKC12" s="102"/>
      <c r="NKD12" s="102"/>
      <c r="NKE12" s="102"/>
      <c r="NKF12" s="102"/>
      <c r="NKG12" s="102"/>
      <c r="NKH12" s="102"/>
      <c r="NKI12" s="102"/>
      <c r="NKJ12" s="102"/>
      <c r="NKK12" s="102"/>
      <c r="NKL12" s="102"/>
      <c r="NKM12" s="102"/>
      <c r="NKN12" s="102"/>
      <c r="NKO12" s="102"/>
      <c r="NKP12" s="102"/>
      <c r="NKQ12" s="102"/>
      <c r="NKR12" s="102"/>
      <c r="NKS12" s="102"/>
      <c r="NKT12" s="102"/>
      <c r="NKU12" s="102"/>
      <c r="NKV12" s="102"/>
      <c r="NKW12" s="102"/>
      <c r="NKX12" s="102"/>
      <c r="NKY12" s="102"/>
      <c r="NKZ12" s="102"/>
      <c r="NLA12" s="102"/>
      <c r="NLB12" s="102"/>
      <c r="NLC12" s="102"/>
      <c r="NLD12" s="102"/>
      <c r="NLE12" s="102"/>
      <c r="NLF12" s="102"/>
      <c r="NLG12" s="102"/>
      <c r="NLH12" s="102"/>
      <c r="NLI12" s="102"/>
      <c r="NLJ12" s="102"/>
      <c r="NLK12" s="102"/>
      <c r="NLL12" s="102"/>
      <c r="NLM12" s="102"/>
      <c r="NLN12" s="102"/>
      <c r="NLO12" s="102"/>
      <c r="NLP12" s="102"/>
      <c r="NLQ12" s="102"/>
      <c r="NLR12" s="102"/>
      <c r="NLS12" s="102"/>
      <c r="NLT12" s="102"/>
      <c r="NLU12" s="102"/>
      <c r="NLV12" s="102"/>
      <c r="NLW12" s="102"/>
      <c r="NLX12" s="102"/>
      <c r="NLY12" s="102"/>
      <c r="NLZ12" s="102"/>
      <c r="NMA12" s="102"/>
      <c r="NMB12" s="102"/>
      <c r="NMC12" s="102"/>
      <c r="NMD12" s="102"/>
      <c r="NME12" s="102"/>
      <c r="NMF12" s="102"/>
      <c r="NMG12" s="102"/>
      <c r="NMH12" s="102"/>
      <c r="NMI12" s="102"/>
      <c r="NMJ12" s="102"/>
      <c r="NMK12" s="102"/>
      <c r="NML12" s="102"/>
      <c r="NMM12" s="102"/>
      <c r="NMN12" s="102"/>
      <c r="NMO12" s="102"/>
      <c r="NMP12" s="102"/>
      <c r="NMQ12" s="102"/>
      <c r="NMR12" s="102"/>
      <c r="NMS12" s="102"/>
      <c r="NMT12" s="102"/>
      <c r="NMU12" s="102"/>
      <c r="NMV12" s="102"/>
      <c r="NMW12" s="102"/>
      <c r="NMX12" s="102"/>
      <c r="NMY12" s="102"/>
      <c r="NMZ12" s="102"/>
      <c r="NNA12" s="102"/>
      <c r="NNB12" s="102"/>
      <c r="NNC12" s="102"/>
      <c r="NND12" s="102"/>
      <c r="NNE12" s="102"/>
      <c r="NNF12" s="102"/>
      <c r="NNG12" s="102"/>
      <c r="NNH12" s="102"/>
      <c r="NNI12" s="102"/>
      <c r="NNJ12" s="102"/>
      <c r="NNK12" s="102"/>
      <c r="NNL12" s="102"/>
      <c r="NNM12" s="102"/>
      <c r="NNN12" s="102"/>
      <c r="NNO12" s="102"/>
      <c r="NNP12" s="102"/>
      <c r="NNQ12" s="102"/>
      <c r="NNR12" s="102"/>
      <c r="NNS12" s="102"/>
      <c r="NNT12" s="102"/>
      <c r="NNU12" s="102"/>
      <c r="NNV12" s="102"/>
      <c r="NNW12" s="102"/>
      <c r="NNX12" s="102"/>
      <c r="NNY12" s="102"/>
      <c r="NNZ12" s="102"/>
      <c r="NOA12" s="102"/>
      <c r="NOB12" s="102"/>
      <c r="NOC12" s="102"/>
      <c r="NOD12" s="102"/>
      <c r="NOE12" s="102"/>
      <c r="NOF12" s="102"/>
      <c r="NOG12" s="102"/>
      <c r="NOH12" s="102"/>
      <c r="NOI12" s="102"/>
      <c r="NOJ12" s="102"/>
      <c r="NOK12" s="102"/>
      <c r="NOL12" s="102"/>
      <c r="NOM12" s="102"/>
      <c r="NON12" s="102"/>
      <c r="NOO12" s="102"/>
      <c r="NOP12" s="102"/>
      <c r="NOQ12" s="102"/>
      <c r="NOR12" s="102"/>
      <c r="NOS12" s="102"/>
      <c r="NOT12" s="102"/>
      <c r="NOU12" s="102"/>
      <c r="NOV12" s="102"/>
      <c r="NOW12" s="102"/>
      <c r="NOX12" s="102"/>
      <c r="NOY12" s="102"/>
      <c r="NOZ12" s="102"/>
      <c r="NPA12" s="102"/>
      <c r="NPB12" s="102"/>
      <c r="NPC12" s="102"/>
      <c r="NPD12" s="102"/>
      <c r="NPE12" s="102"/>
      <c r="NPF12" s="102"/>
      <c r="NPG12" s="102"/>
      <c r="NPH12" s="102"/>
      <c r="NPI12" s="102"/>
      <c r="NPJ12" s="102"/>
      <c r="NPK12" s="102"/>
      <c r="NPL12" s="102"/>
      <c r="NPM12" s="102"/>
      <c r="NPN12" s="102"/>
      <c r="NPO12" s="102"/>
      <c r="NPP12" s="102"/>
      <c r="NPQ12" s="102"/>
      <c r="NPR12" s="102"/>
      <c r="NPS12" s="102"/>
      <c r="NPT12" s="102"/>
      <c r="NPU12" s="102"/>
      <c r="NPV12" s="102"/>
      <c r="NPW12" s="102"/>
      <c r="NPX12" s="102"/>
      <c r="NPY12" s="102"/>
      <c r="NPZ12" s="102"/>
      <c r="NQA12" s="102"/>
      <c r="NQB12" s="102"/>
      <c r="NQC12" s="102"/>
      <c r="NQD12" s="102"/>
      <c r="NQE12" s="102"/>
      <c r="NQF12" s="102"/>
      <c r="NQG12" s="102"/>
      <c r="NQH12" s="102"/>
      <c r="NQI12" s="102"/>
      <c r="NQJ12" s="102"/>
      <c r="NQK12" s="102"/>
      <c r="NQL12" s="102"/>
      <c r="NQM12" s="102"/>
      <c r="NQN12" s="102"/>
      <c r="NQO12" s="102"/>
      <c r="NQP12" s="102"/>
      <c r="NQQ12" s="102"/>
      <c r="NQR12" s="102"/>
      <c r="NQS12" s="102"/>
      <c r="NQT12" s="102"/>
      <c r="NQU12" s="102"/>
      <c r="NQV12" s="102"/>
      <c r="NQW12" s="102"/>
      <c r="NQX12" s="102"/>
      <c r="NQY12" s="102"/>
      <c r="NQZ12" s="102"/>
      <c r="NRA12" s="102"/>
      <c r="NRB12" s="102"/>
      <c r="NRC12" s="102"/>
      <c r="NRD12" s="102"/>
      <c r="NRE12" s="102"/>
      <c r="NRF12" s="102"/>
      <c r="NRG12" s="102"/>
      <c r="NRH12" s="102"/>
      <c r="NRI12" s="102"/>
      <c r="NRJ12" s="102"/>
      <c r="NRK12" s="102"/>
      <c r="NRL12" s="102"/>
      <c r="NRM12" s="102"/>
      <c r="NRN12" s="102"/>
      <c r="NRO12" s="102"/>
      <c r="NRP12" s="102"/>
      <c r="NRQ12" s="102"/>
      <c r="NRR12" s="102"/>
      <c r="NRS12" s="102"/>
      <c r="NRT12" s="102"/>
      <c r="NRU12" s="102"/>
      <c r="NRV12" s="102"/>
      <c r="NRW12" s="102"/>
      <c r="NRX12" s="102"/>
      <c r="NRY12" s="102"/>
      <c r="NRZ12" s="102"/>
      <c r="NSA12" s="102"/>
      <c r="NSB12" s="102"/>
      <c r="NSC12" s="102"/>
      <c r="NSD12" s="102"/>
      <c r="NSE12" s="102"/>
      <c r="NSF12" s="102"/>
      <c r="NSG12" s="102"/>
      <c r="NSH12" s="102"/>
      <c r="NSI12" s="102"/>
      <c r="NSJ12" s="102"/>
      <c r="NSK12" s="102"/>
      <c r="NSL12" s="102"/>
      <c r="NSM12" s="102"/>
      <c r="NSN12" s="102"/>
      <c r="NSO12" s="102"/>
      <c r="NSP12" s="102"/>
      <c r="NSQ12" s="102"/>
      <c r="NSR12" s="102"/>
      <c r="NSS12" s="102"/>
      <c r="NST12" s="102"/>
      <c r="NSU12" s="102"/>
      <c r="NSV12" s="102"/>
      <c r="NSW12" s="102"/>
      <c r="NSX12" s="102"/>
      <c r="NSY12" s="102"/>
      <c r="NSZ12" s="102"/>
      <c r="NTA12" s="102"/>
      <c r="NTB12" s="102"/>
      <c r="NTC12" s="102"/>
      <c r="NTD12" s="102"/>
      <c r="NTE12" s="102"/>
      <c r="NTF12" s="102"/>
      <c r="NTG12" s="102"/>
      <c r="NTH12" s="102"/>
      <c r="NTI12" s="102"/>
      <c r="NTJ12" s="102"/>
      <c r="NTK12" s="102"/>
      <c r="NTL12" s="102"/>
      <c r="NTM12" s="102"/>
      <c r="NTN12" s="102"/>
      <c r="NTO12" s="102"/>
      <c r="NTP12" s="102"/>
      <c r="NTQ12" s="102"/>
      <c r="NTR12" s="102"/>
      <c r="NTS12" s="102"/>
      <c r="NTT12" s="102"/>
      <c r="NTU12" s="102"/>
      <c r="NTV12" s="102"/>
      <c r="NTW12" s="102"/>
      <c r="NTX12" s="102"/>
      <c r="NTY12" s="102"/>
      <c r="NTZ12" s="102"/>
      <c r="NUA12" s="102"/>
      <c r="NUB12" s="102"/>
      <c r="NUC12" s="102"/>
      <c r="NUD12" s="102"/>
      <c r="NUE12" s="102"/>
      <c r="NUF12" s="102"/>
      <c r="NUG12" s="102"/>
      <c r="NUH12" s="102"/>
      <c r="NUI12" s="102"/>
      <c r="NUJ12" s="102"/>
      <c r="NUK12" s="102"/>
      <c r="NUL12" s="102"/>
      <c r="NUM12" s="102"/>
      <c r="NUN12" s="102"/>
      <c r="NUO12" s="102"/>
      <c r="NUP12" s="102"/>
      <c r="NUQ12" s="102"/>
      <c r="NUR12" s="102"/>
      <c r="NUS12" s="102"/>
      <c r="NUT12" s="102"/>
      <c r="NUU12" s="102"/>
      <c r="NUV12" s="102"/>
      <c r="NUW12" s="102"/>
      <c r="NUX12" s="102"/>
      <c r="NUY12" s="102"/>
      <c r="NUZ12" s="102"/>
      <c r="NVA12" s="102"/>
      <c r="NVB12" s="102"/>
      <c r="NVC12" s="102"/>
      <c r="NVD12" s="102"/>
      <c r="NVE12" s="102"/>
      <c r="NVF12" s="102"/>
      <c r="NVG12" s="102"/>
      <c r="NVH12" s="102"/>
      <c r="NVI12" s="102"/>
      <c r="NVJ12" s="102"/>
      <c r="NVK12" s="102"/>
      <c r="NVL12" s="102"/>
      <c r="NVM12" s="102"/>
      <c r="NVN12" s="102"/>
      <c r="NVO12" s="102"/>
      <c r="NVP12" s="102"/>
      <c r="NVQ12" s="102"/>
      <c r="NVR12" s="102"/>
      <c r="NVS12" s="102"/>
      <c r="NVT12" s="102"/>
      <c r="NVU12" s="102"/>
      <c r="NVV12" s="102"/>
      <c r="NVW12" s="102"/>
      <c r="NVX12" s="102"/>
      <c r="NVY12" s="102"/>
      <c r="NVZ12" s="102"/>
      <c r="NWA12" s="102"/>
      <c r="NWB12" s="102"/>
      <c r="NWC12" s="102"/>
      <c r="NWD12" s="102"/>
      <c r="NWE12" s="102"/>
      <c r="NWF12" s="102"/>
      <c r="NWG12" s="102"/>
      <c r="NWH12" s="102"/>
      <c r="NWI12" s="102"/>
      <c r="NWJ12" s="102"/>
      <c r="NWK12" s="102"/>
      <c r="NWL12" s="102"/>
      <c r="NWM12" s="102"/>
      <c r="NWN12" s="102"/>
      <c r="NWO12" s="102"/>
      <c r="NWP12" s="102"/>
      <c r="NWQ12" s="102"/>
      <c r="NWR12" s="102"/>
      <c r="NWS12" s="102"/>
      <c r="NWT12" s="102"/>
      <c r="NWU12" s="102"/>
      <c r="NWV12" s="102"/>
      <c r="NWW12" s="102"/>
      <c r="NWX12" s="102"/>
      <c r="NWY12" s="102"/>
      <c r="NWZ12" s="102"/>
      <c r="NXA12" s="102"/>
      <c r="NXB12" s="102"/>
      <c r="NXC12" s="102"/>
      <c r="NXD12" s="102"/>
      <c r="NXE12" s="102"/>
      <c r="NXF12" s="102"/>
      <c r="NXG12" s="102"/>
      <c r="NXH12" s="102"/>
      <c r="NXI12" s="102"/>
      <c r="NXJ12" s="102"/>
      <c r="NXK12" s="102"/>
      <c r="NXL12" s="102"/>
      <c r="NXM12" s="102"/>
      <c r="NXN12" s="102"/>
      <c r="NXO12" s="102"/>
      <c r="NXP12" s="102"/>
      <c r="NXQ12" s="102"/>
      <c r="NXR12" s="102"/>
      <c r="NXS12" s="102"/>
      <c r="NXT12" s="102"/>
      <c r="NXU12" s="102"/>
      <c r="NXV12" s="102"/>
      <c r="NXW12" s="102"/>
      <c r="NXX12" s="102"/>
      <c r="NXY12" s="102"/>
      <c r="NXZ12" s="102"/>
      <c r="NYA12" s="102"/>
      <c r="NYB12" s="102"/>
      <c r="NYC12" s="102"/>
      <c r="NYD12" s="102"/>
      <c r="NYE12" s="102"/>
      <c r="NYF12" s="102"/>
      <c r="NYG12" s="102"/>
      <c r="NYH12" s="102"/>
      <c r="NYI12" s="102"/>
      <c r="NYJ12" s="102"/>
      <c r="NYK12" s="102"/>
      <c r="NYL12" s="102"/>
      <c r="NYM12" s="102"/>
      <c r="NYN12" s="102"/>
      <c r="NYO12" s="102"/>
      <c r="NYP12" s="102"/>
      <c r="NYQ12" s="102"/>
      <c r="NYR12" s="102"/>
      <c r="NYS12" s="102"/>
      <c r="NYT12" s="102"/>
      <c r="NYU12" s="102"/>
      <c r="NYV12" s="102"/>
      <c r="NYW12" s="102"/>
      <c r="NYX12" s="102"/>
      <c r="NYY12" s="102"/>
      <c r="NYZ12" s="102"/>
      <c r="NZA12" s="102"/>
      <c r="NZB12" s="102"/>
      <c r="NZC12" s="102"/>
      <c r="NZD12" s="102"/>
      <c r="NZE12" s="102"/>
      <c r="NZF12" s="102"/>
      <c r="NZG12" s="102"/>
      <c r="NZH12" s="102"/>
      <c r="NZI12" s="102"/>
      <c r="NZJ12" s="102"/>
      <c r="NZK12" s="102"/>
      <c r="NZL12" s="102"/>
      <c r="NZM12" s="102"/>
      <c r="NZN12" s="102"/>
      <c r="NZO12" s="102"/>
      <c r="NZP12" s="102"/>
      <c r="NZQ12" s="102"/>
      <c r="NZR12" s="102"/>
      <c r="NZS12" s="102"/>
      <c r="NZT12" s="102"/>
      <c r="NZU12" s="102"/>
      <c r="NZV12" s="102"/>
      <c r="NZW12" s="102"/>
      <c r="NZX12" s="102"/>
      <c r="NZY12" s="102"/>
      <c r="NZZ12" s="102"/>
      <c r="OAA12" s="102"/>
      <c r="OAB12" s="102"/>
      <c r="OAC12" s="102"/>
      <c r="OAD12" s="102"/>
      <c r="OAE12" s="102"/>
      <c r="OAF12" s="102"/>
      <c r="OAG12" s="102"/>
      <c r="OAH12" s="102"/>
      <c r="OAI12" s="102"/>
      <c r="OAJ12" s="102"/>
      <c r="OAK12" s="102"/>
      <c r="OAL12" s="102"/>
      <c r="OAM12" s="102"/>
      <c r="OAN12" s="102"/>
      <c r="OAO12" s="102"/>
      <c r="OAP12" s="102"/>
      <c r="OAQ12" s="102"/>
      <c r="OAR12" s="102"/>
      <c r="OAS12" s="102"/>
      <c r="OAT12" s="102"/>
      <c r="OAU12" s="102"/>
      <c r="OAV12" s="102"/>
      <c r="OAW12" s="102"/>
      <c r="OAX12" s="102"/>
      <c r="OAY12" s="102"/>
      <c r="OAZ12" s="102"/>
      <c r="OBA12" s="102"/>
      <c r="OBB12" s="102"/>
      <c r="OBC12" s="102"/>
      <c r="OBD12" s="102"/>
      <c r="OBE12" s="102"/>
      <c r="OBF12" s="102"/>
      <c r="OBG12" s="102"/>
      <c r="OBH12" s="102"/>
      <c r="OBI12" s="102"/>
      <c r="OBJ12" s="102"/>
      <c r="OBK12" s="102"/>
      <c r="OBL12" s="102"/>
      <c r="OBM12" s="102"/>
      <c r="OBN12" s="102"/>
      <c r="OBO12" s="102"/>
      <c r="OBP12" s="102"/>
      <c r="OBQ12" s="102"/>
      <c r="OBR12" s="102"/>
      <c r="OBS12" s="102"/>
      <c r="OBT12" s="102"/>
      <c r="OBU12" s="102"/>
      <c r="OBV12" s="102"/>
      <c r="OBW12" s="102"/>
      <c r="OBX12" s="102"/>
      <c r="OBY12" s="102"/>
      <c r="OBZ12" s="102"/>
      <c r="OCA12" s="102"/>
      <c r="OCB12" s="102"/>
      <c r="OCC12" s="102"/>
      <c r="OCD12" s="102"/>
      <c r="OCE12" s="102"/>
      <c r="OCF12" s="102"/>
      <c r="OCG12" s="102"/>
      <c r="OCH12" s="102"/>
      <c r="OCI12" s="102"/>
      <c r="OCJ12" s="102"/>
      <c r="OCK12" s="102"/>
      <c r="OCL12" s="102"/>
      <c r="OCM12" s="102"/>
      <c r="OCN12" s="102"/>
      <c r="OCO12" s="102"/>
      <c r="OCP12" s="102"/>
      <c r="OCQ12" s="102"/>
      <c r="OCR12" s="102"/>
      <c r="OCS12" s="102"/>
      <c r="OCT12" s="102"/>
      <c r="OCU12" s="102"/>
      <c r="OCV12" s="102"/>
      <c r="OCW12" s="102"/>
      <c r="OCX12" s="102"/>
      <c r="OCY12" s="102"/>
      <c r="OCZ12" s="102"/>
      <c r="ODA12" s="102"/>
      <c r="ODB12" s="102"/>
      <c r="ODC12" s="102"/>
      <c r="ODD12" s="102"/>
      <c r="ODE12" s="102"/>
      <c r="ODF12" s="102"/>
      <c r="ODG12" s="102"/>
      <c r="ODH12" s="102"/>
      <c r="ODI12" s="102"/>
      <c r="ODJ12" s="102"/>
      <c r="ODK12" s="102"/>
      <c r="ODL12" s="102"/>
      <c r="ODM12" s="102"/>
      <c r="ODN12" s="102"/>
      <c r="ODO12" s="102"/>
      <c r="ODP12" s="102"/>
      <c r="ODQ12" s="102"/>
      <c r="ODR12" s="102"/>
      <c r="ODS12" s="102"/>
      <c r="ODT12" s="102"/>
      <c r="ODU12" s="102"/>
      <c r="ODV12" s="102"/>
      <c r="ODW12" s="102"/>
      <c r="ODX12" s="102"/>
      <c r="ODY12" s="102"/>
      <c r="ODZ12" s="102"/>
      <c r="OEA12" s="102"/>
      <c r="OEB12" s="102"/>
      <c r="OEC12" s="102"/>
      <c r="OED12" s="102"/>
      <c r="OEE12" s="102"/>
      <c r="OEF12" s="102"/>
      <c r="OEG12" s="102"/>
      <c r="OEH12" s="102"/>
      <c r="OEI12" s="102"/>
      <c r="OEJ12" s="102"/>
      <c r="OEK12" s="102"/>
      <c r="OEL12" s="102"/>
      <c r="OEM12" s="102"/>
      <c r="OEN12" s="102"/>
      <c r="OEO12" s="102"/>
      <c r="OEP12" s="102"/>
      <c r="OEQ12" s="102"/>
      <c r="OER12" s="102"/>
      <c r="OES12" s="102"/>
      <c r="OET12" s="102"/>
      <c r="OEU12" s="102"/>
      <c r="OEV12" s="102"/>
      <c r="OEW12" s="102"/>
      <c r="OEX12" s="102"/>
      <c r="OEY12" s="102"/>
      <c r="OEZ12" s="102"/>
      <c r="OFA12" s="102"/>
      <c r="OFB12" s="102"/>
      <c r="OFC12" s="102"/>
      <c r="OFD12" s="102"/>
      <c r="OFE12" s="102"/>
      <c r="OFF12" s="102"/>
      <c r="OFG12" s="102"/>
      <c r="OFH12" s="102"/>
      <c r="OFI12" s="102"/>
      <c r="OFJ12" s="102"/>
      <c r="OFK12" s="102"/>
      <c r="OFL12" s="102"/>
      <c r="OFM12" s="102"/>
      <c r="OFN12" s="102"/>
      <c r="OFO12" s="102"/>
      <c r="OFP12" s="102"/>
      <c r="OFQ12" s="102"/>
      <c r="OFR12" s="102"/>
      <c r="OFS12" s="102"/>
      <c r="OFT12" s="102"/>
      <c r="OFU12" s="102"/>
      <c r="OFV12" s="102"/>
      <c r="OFW12" s="102"/>
      <c r="OFX12" s="102"/>
      <c r="OFY12" s="102"/>
      <c r="OFZ12" s="102"/>
      <c r="OGA12" s="102"/>
      <c r="OGB12" s="102"/>
      <c r="OGC12" s="102"/>
      <c r="OGD12" s="102"/>
      <c r="OGE12" s="102"/>
      <c r="OGF12" s="102"/>
      <c r="OGG12" s="102"/>
      <c r="OGH12" s="102"/>
      <c r="OGI12" s="102"/>
      <c r="OGJ12" s="102"/>
      <c r="OGK12" s="102"/>
      <c r="OGL12" s="102"/>
      <c r="OGM12" s="102"/>
      <c r="OGN12" s="102"/>
      <c r="OGO12" s="102"/>
      <c r="OGP12" s="102"/>
      <c r="OGQ12" s="102"/>
      <c r="OGR12" s="102"/>
      <c r="OGS12" s="102"/>
      <c r="OGT12" s="102"/>
      <c r="OGU12" s="102"/>
      <c r="OGV12" s="102"/>
      <c r="OGW12" s="102"/>
      <c r="OGX12" s="102"/>
      <c r="OGY12" s="102"/>
      <c r="OGZ12" s="102"/>
      <c r="OHA12" s="102"/>
      <c r="OHB12" s="102"/>
      <c r="OHC12" s="102"/>
      <c r="OHD12" s="102"/>
      <c r="OHE12" s="102"/>
      <c r="OHF12" s="102"/>
      <c r="OHG12" s="102"/>
      <c r="OHH12" s="102"/>
      <c r="OHI12" s="102"/>
      <c r="OHJ12" s="102"/>
      <c r="OHK12" s="102"/>
      <c r="OHL12" s="102"/>
      <c r="OHM12" s="102"/>
      <c r="OHN12" s="102"/>
      <c r="OHO12" s="102"/>
      <c r="OHP12" s="102"/>
      <c r="OHQ12" s="102"/>
      <c r="OHR12" s="102"/>
      <c r="OHS12" s="102"/>
      <c r="OHT12" s="102"/>
      <c r="OHU12" s="102"/>
      <c r="OHV12" s="102"/>
      <c r="OHW12" s="102"/>
      <c r="OHX12" s="102"/>
      <c r="OHY12" s="102"/>
      <c r="OHZ12" s="102"/>
      <c r="OIA12" s="102"/>
      <c r="OIB12" s="102"/>
      <c r="OIC12" s="102"/>
      <c r="OID12" s="102"/>
      <c r="OIE12" s="102"/>
      <c r="OIF12" s="102"/>
      <c r="OIG12" s="102"/>
      <c r="OIH12" s="102"/>
      <c r="OII12" s="102"/>
      <c r="OIJ12" s="102"/>
      <c r="OIK12" s="102"/>
      <c r="OIL12" s="102"/>
      <c r="OIM12" s="102"/>
      <c r="OIN12" s="102"/>
      <c r="OIO12" s="102"/>
      <c r="OIP12" s="102"/>
      <c r="OIQ12" s="102"/>
      <c r="OIR12" s="102"/>
      <c r="OIS12" s="102"/>
      <c r="OIT12" s="102"/>
      <c r="OIU12" s="102"/>
      <c r="OIV12" s="102"/>
      <c r="OIW12" s="102"/>
      <c r="OIX12" s="102"/>
      <c r="OIY12" s="102"/>
      <c r="OIZ12" s="102"/>
      <c r="OJA12" s="102"/>
      <c r="OJB12" s="102"/>
      <c r="OJC12" s="102"/>
      <c r="OJD12" s="102"/>
      <c r="OJE12" s="102"/>
      <c r="OJF12" s="102"/>
      <c r="OJG12" s="102"/>
      <c r="OJH12" s="102"/>
      <c r="OJI12" s="102"/>
      <c r="OJJ12" s="102"/>
      <c r="OJK12" s="102"/>
      <c r="OJL12" s="102"/>
      <c r="OJM12" s="102"/>
      <c r="OJN12" s="102"/>
      <c r="OJO12" s="102"/>
      <c r="OJP12" s="102"/>
      <c r="OJQ12" s="102"/>
      <c r="OJR12" s="102"/>
      <c r="OJS12" s="102"/>
      <c r="OJT12" s="102"/>
      <c r="OJU12" s="102"/>
      <c r="OJV12" s="102"/>
      <c r="OJW12" s="102"/>
      <c r="OJX12" s="102"/>
      <c r="OJY12" s="102"/>
      <c r="OJZ12" s="102"/>
      <c r="OKA12" s="102"/>
      <c r="OKB12" s="102"/>
      <c r="OKC12" s="102"/>
      <c r="OKD12" s="102"/>
      <c r="OKE12" s="102"/>
      <c r="OKF12" s="102"/>
      <c r="OKG12" s="102"/>
      <c r="OKH12" s="102"/>
      <c r="OKI12" s="102"/>
      <c r="OKJ12" s="102"/>
      <c r="OKK12" s="102"/>
      <c r="OKL12" s="102"/>
      <c r="OKM12" s="102"/>
      <c r="OKN12" s="102"/>
      <c r="OKO12" s="102"/>
      <c r="OKP12" s="102"/>
      <c r="OKQ12" s="102"/>
      <c r="OKR12" s="102"/>
      <c r="OKS12" s="102"/>
      <c r="OKT12" s="102"/>
      <c r="OKU12" s="102"/>
      <c r="OKV12" s="102"/>
      <c r="OKW12" s="102"/>
      <c r="OKX12" s="102"/>
      <c r="OKY12" s="102"/>
      <c r="OKZ12" s="102"/>
      <c r="OLA12" s="102"/>
      <c r="OLB12" s="102"/>
      <c r="OLC12" s="102"/>
      <c r="OLD12" s="102"/>
      <c r="OLE12" s="102"/>
      <c r="OLF12" s="102"/>
      <c r="OLG12" s="102"/>
      <c r="OLH12" s="102"/>
      <c r="OLI12" s="102"/>
      <c r="OLJ12" s="102"/>
      <c r="OLK12" s="102"/>
      <c r="OLL12" s="102"/>
      <c r="OLM12" s="102"/>
      <c r="OLN12" s="102"/>
      <c r="OLO12" s="102"/>
      <c r="OLP12" s="102"/>
      <c r="OLQ12" s="102"/>
      <c r="OLR12" s="102"/>
      <c r="OLS12" s="102"/>
      <c r="OLT12" s="102"/>
      <c r="OLU12" s="102"/>
      <c r="OLV12" s="102"/>
      <c r="OLW12" s="102"/>
      <c r="OLX12" s="102"/>
      <c r="OLY12" s="102"/>
      <c r="OLZ12" s="102"/>
      <c r="OMA12" s="102"/>
      <c r="OMB12" s="102"/>
      <c r="OMC12" s="102"/>
      <c r="OMD12" s="102"/>
      <c r="OME12" s="102"/>
      <c r="OMF12" s="102"/>
      <c r="OMG12" s="102"/>
      <c r="OMH12" s="102"/>
      <c r="OMI12" s="102"/>
      <c r="OMJ12" s="102"/>
      <c r="OMK12" s="102"/>
      <c r="OML12" s="102"/>
      <c r="OMM12" s="102"/>
      <c r="OMN12" s="102"/>
      <c r="OMO12" s="102"/>
      <c r="OMP12" s="102"/>
      <c r="OMQ12" s="102"/>
      <c r="OMR12" s="102"/>
      <c r="OMS12" s="102"/>
      <c r="OMT12" s="102"/>
      <c r="OMU12" s="102"/>
      <c r="OMV12" s="102"/>
      <c r="OMW12" s="102"/>
      <c r="OMX12" s="102"/>
      <c r="OMY12" s="102"/>
      <c r="OMZ12" s="102"/>
      <c r="ONA12" s="102"/>
      <c r="ONB12" s="102"/>
      <c r="ONC12" s="102"/>
      <c r="OND12" s="102"/>
      <c r="ONE12" s="102"/>
      <c r="ONF12" s="102"/>
      <c r="ONG12" s="102"/>
      <c r="ONH12" s="102"/>
      <c r="ONI12" s="102"/>
      <c r="ONJ12" s="102"/>
      <c r="ONK12" s="102"/>
      <c r="ONL12" s="102"/>
      <c r="ONM12" s="102"/>
      <c r="ONN12" s="102"/>
      <c r="ONO12" s="102"/>
      <c r="ONP12" s="102"/>
      <c r="ONQ12" s="102"/>
      <c r="ONR12" s="102"/>
      <c r="ONS12" s="102"/>
      <c r="ONT12" s="102"/>
      <c r="ONU12" s="102"/>
      <c r="ONV12" s="102"/>
      <c r="ONW12" s="102"/>
      <c r="ONX12" s="102"/>
      <c r="ONY12" s="102"/>
      <c r="ONZ12" s="102"/>
      <c r="OOA12" s="102"/>
      <c r="OOB12" s="102"/>
      <c r="OOC12" s="102"/>
      <c r="OOD12" s="102"/>
      <c r="OOE12" s="102"/>
      <c r="OOF12" s="102"/>
      <c r="OOG12" s="102"/>
      <c r="OOH12" s="102"/>
      <c r="OOI12" s="102"/>
      <c r="OOJ12" s="102"/>
      <c r="OOK12" s="102"/>
      <c r="OOL12" s="102"/>
      <c r="OOM12" s="102"/>
      <c r="OON12" s="102"/>
      <c r="OOO12" s="102"/>
      <c r="OOP12" s="102"/>
      <c r="OOQ12" s="102"/>
      <c r="OOR12" s="102"/>
      <c r="OOS12" s="102"/>
      <c r="OOT12" s="102"/>
      <c r="OOU12" s="102"/>
      <c r="OOV12" s="102"/>
      <c r="OOW12" s="102"/>
      <c r="OOX12" s="102"/>
      <c r="OOY12" s="102"/>
      <c r="OOZ12" s="102"/>
      <c r="OPA12" s="102"/>
      <c r="OPB12" s="102"/>
      <c r="OPC12" s="102"/>
      <c r="OPD12" s="102"/>
      <c r="OPE12" s="102"/>
      <c r="OPF12" s="102"/>
      <c r="OPG12" s="102"/>
      <c r="OPH12" s="102"/>
      <c r="OPI12" s="102"/>
      <c r="OPJ12" s="102"/>
      <c r="OPK12" s="102"/>
      <c r="OPL12" s="102"/>
      <c r="OPM12" s="102"/>
      <c r="OPN12" s="102"/>
      <c r="OPO12" s="102"/>
      <c r="OPP12" s="102"/>
      <c r="OPQ12" s="102"/>
      <c r="OPR12" s="102"/>
      <c r="OPS12" s="102"/>
      <c r="OPT12" s="102"/>
      <c r="OPU12" s="102"/>
      <c r="OPV12" s="102"/>
      <c r="OPW12" s="102"/>
      <c r="OPX12" s="102"/>
      <c r="OPY12" s="102"/>
      <c r="OPZ12" s="102"/>
      <c r="OQA12" s="102"/>
      <c r="OQB12" s="102"/>
      <c r="OQC12" s="102"/>
      <c r="OQD12" s="102"/>
      <c r="OQE12" s="102"/>
      <c r="OQF12" s="102"/>
      <c r="OQG12" s="102"/>
      <c r="OQH12" s="102"/>
      <c r="OQI12" s="102"/>
      <c r="OQJ12" s="102"/>
      <c r="OQK12" s="102"/>
      <c r="OQL12" s="102"/>
      <c r="OQM12" s="102"/>
      <c r="OQN12" s="102"/>
      <c r="OQO12" s="102"/>
      <c r="OQP12" s="102"/>
      <c r="OQQ12" s="102"/>
      <c r="OQR12" s="102"/>
      <c r="OQS12" s="102"/>
      <c r="OQT12" s="102"/>
      <c r="OQU12" s="102"/>
      <c r="OQV12" s="102"/>
      <c r="OQW12" s="102"/>
      <c r="OQX12" s="102"/>
      <c r="OQY12" s="102"/>
      <c r="OQZ12" s="102"/>
      <c r="ORA12" s="102"/>
      <c r="ORB12" s="102"/>
      <c r="ORC12" s="102"/>
      <c r="ORD12" s="102"/>
      <c r="ORE12" s="102"/>
      <c r="ORF12" s="102"/>
      <c r="ORG12" s="102"/>
      <c r="ORH12" s="102"/>
      <c r="ORI12" s="102"/>
      <c r="ORJ12" s="102"/>
      <c r="ORK12" s="102"/>
      <c r="ORL12" s="102"/>
      <c r="ORM12" s="102"/>
      <c r="ORN12" s="102"/>
      <c r="ORO12" s="102"/>
      <c r="ORP12" s="102"/>
      <c r="ORQ12" s="102"/>
      <c r="ORR12" s="102"/>
      <c r="ORS12" s="102"/>
      <c r="ORT12" s="102"/>
      <c r="ORU12" s="102"/>
      <c r="ORV12" s="102"/>
      <c r="ORW12" s="102"/>
      <c r="ORX12" s="102"/>
      <c r="ORY12" s="102"/>
      <c r="ORZ12" s="102"/>
      <c r="OSA12" s="102"/>
      <c r="OSB12" s="102"/>
      <c r="OSC12" s="102"/>
      <c r="OSD12" s="102"/>
      <c r="OSE12" s="102"/>
      <c r="OSF12" s="102"/>
      <c r="OSG12" s="102"/>
      <c r="OSH12" s="102"/>
      <c r="OSI12" s="102"/>
      <c r="OSJ12" s="102"/>
      <c r="OSK12" s="102"/>
      <c r="OSL12" s="102"/>
      <c r="OSM12" s="102"/>
      <c r="OSN12" s="102"/>
      <c r="OSO12" s="102"/>
      <c r="OSP12" s="102"/>
      <c r="OSQ12" s="102"/>
      <c r="OSR12" s="102"/>
      <c r="OSS12" s="102"/>
      <c r="OST12" s="102"/>
      <c r="OSU12" s="102"/>
      <c r="OSV12" s="102"/>
      <c r="OSW12" s="102"/>
      <c r="OSX12" s="102"/>
      <c r="OSY12" s="102"/>
      <c r="OSZ12" s="102"/>
      <c r="OTA12" s="102"/>
      <c r="OTB12" s="102"/>
      <c r="OTC12" s="102"/>
      <c r="OTD12" s="102"/>
      <c r="OTE12" s="102"/>
      <c r="OTF12" s="102"/>
      <c r="OTG12" s="102"/>
      <c r="OTH12" s="102"/>
      <c r="OTI12" s="102"/>
      <c r="OTJ12" s="102"/>
      <c r="OTK12" s="102"/>
      <c r="OTL12" s="102"/>
      <c r="OTM12" s="102"/>
      <c r="OTN12" s="102"/>
      <c r="OTO12" s="102"/>
      <c r="OTP12" s="102"/>
      <c r="OTQ12" s="102"/>
      <c r="OTR12" s="102"/>
      <c r="OTS12" s="102"/>
      <c r="OTT12" s="102"/>
      <c r="OTU12" s="102"/>
      <c r="OTV12" s="102"/>
      <c r="OTW12" s="102"/>
      <c r="OTX12" s="102"/>
      <c r="OTY12" s="102"/>
      <c r="OTZ12" s="102"/>
      <c r="OUA12" s="102"/>
      <c r="OUB12" s="102"/>
      <c r="OUC12" s="102"/>
      <c r="OUD12" s="102"/>
      <c r="OUE12" s="102"/>
      <c r="OUF12" s="102"/>
      <c r="OUG12" s="102"/>
      <c r="OUH12" s="102"/>
      <c r="OUI12" s="102"/>
      <c r="OUJ12" s="102"/>
      <c r="OUK12" s="102"/>
      <c r="OUL12" s="102"/>
      <c r="OUM12" s="102"/>
      <c r="OUN12" s="102"/>
      <c r="OUO12" s="102"/>
      <c r="OUP12" s="102"/>
      <c r="OUQ12" s="102"/>
      <c r="OUR12" s="102"/>
      <c r="OUS12" s="102"/>
      <c r="OUT12" s="102"/>
      <c r="OUU12" s="102"/>
      <c r="OUV12" s="102"/>
      <c r="OUW12" s="102"/>
      <c r="OUX12" s="102"/>
      <c r="OUY12" s="102"/>
      <c r="OUZ12" s="102"/>
      <c r="OVA12" s="102"/>
      <c r="OVB12" s="102"/>
      <c r="OVC12" s="102"/>
      <c r="OVD12" s="102"/>
      <c r="OVE12" s="102"/>
      <c r="OVF12" s="102"/>
      <c r="OVG12" s="102"/>
      <c r="OVH12" s="102"/>
      <c r="OVI12" s="102"/>
      <c r="OVJ12" s="102"/>
      <c r="OVK12" s="102"/>
      <c r="OVL12" s="102"/>
      <c r="OVM12" s="102"/>
      <c r="OVN12" s="102"/>
      <c r="OVO12" s="102"/>
      <c r="OVP12" s="102"/>
      <c r="OVQ12" s="102"/>
      <c r="OVR12" s="102"/>
      <c r="OVS12" s="102"/>
      <c r="OVT12" s="102"/>
      <c r="OVU12" s="102"/>
      <c r="OVV12" s="102"/>
      <c r="OVW12" s="102"/>
      <c r="OVX12" s="102"/>
      <c r="OVY12" s="102"/>
      <c r="OVZ12" s="102"/>
      <c r="OWA12" s="102"/>
      <c r="OWB12" s="102"/>
      <c r="OWC12" s="102"/>
      <c r="OWD12" s="102"/>
      <c r="OWE12" s="102"/>
      <c r="OWF12" s="102"/>
      <c r="OWG12" s="102"/>
      <c r="OWH12" s="102"/>
      <c r="OWI12" s="102"/>
      <c r="OWJ12" s="102"/>
      <c r="OWK12" s="102"/>
      <c r="OWL12" s="102"/>
      <c r="OWM12" s="102"/>
      <c r="OWN12" s="102"/>
      <c r="OWO12" s="102"/>
      <c r="OWP12" s="102"/>
      <c r="OWQ12" s="102"/>
      <c r="OWR12" s="102"/>
      <c r="OWS12" s="102"/>
      <c r="OWT12" s="102"/>
      <c r="OWU12" s="102"/>
      <c r="OWV12" s="102"/>
      <c r="OWW12" s="102"/>
      <c r="OWX12" s="102"/>
      <c r="OWY12" s="102"/>
      <c r="OWZ12" s="102"/>
      <c r="OXA12" s="102"/>
      <c r="OXB12" s="102"/>
      <c r="OXC12" s="102"/>
      <c r="OXD12" s="102"/>
      <c r="OXE12" s="102"/>
      <c r="OXF12" s="102"/>
      <c r="OXG12" s="102"/>
      <c r="OXH12" s="102"/>
      <c r="OXI12" s="102"/>
      <c r="OXJ12" s="102"/>
      <c r="OXK12" s="102"/>
      <c r="OXL12" s="102"/>
      <c r="OXM12" s="102"/>
      <c r="OXN12" s="102"/>
      <c r="OXO12" s="102"/>
      <c r="OXP12" s="102"/>
      <c r="OXQ12" s="102"/>
      <c r="OXR12" s="102"/>
      <c r="OXS12" s="102"/>
      <c r="OXT12" s="102"/>
      <c r="OXU12" s="102"/>
      <c r="OXV12" s="102"/>
      <c r="OXW12" s="102"/>
      <c r="OXX12" s="102"/>
      <c r="OXY12" s="102"/>
      <c r="OXZ12" s="102"/>
      <c r="OYA12" s="102"/>
      <c r="OYB12" s="102"/>
      <c r="OYC12" s="102"/>
      <c r="OYD12" s="102"/>
      <c r="OYE12" s="102"/>
      <c r="OYF12" s="102"/>
      <c r="OYG12" s="102"/>
      <c r="OYH12" s="102"/>
      <c r="OYI12" s="102"/>
      <c r="OYJ12" s="102"/>
      <c r="OYK12" s="102"/>
      <c r="OYL12" s="102"/>
      <c r="OYM12" s="102"/>
      <c r="OYN12" s="102"/>
      <c r="OYO12" s="102"/>
      <c r="OYP12" s="102"/>
      <c r="OYQ12" s="102"/>
      <c r="OYR12" s="102"/>
      <c r="OYS12" s="102"/>
      <c r="OYT12" s="102"/>
      <c r="OYU12" s="102"/>
      <c r="OYV12" s="102"/>
      <c r="OYW12" s="102"/>
      <c r="OYX12" s="102"/>
      <c r="OYY12" s="102"/>
      <c r="OYZ12" s="102"/>
      <c r="OZA12" s="102"/>
      <c r="OZB12" s="102"/>
      <c r="OZC12" s="102"/>
      <c r="OZD12" s="102"/>
      <c r="OZE12" s="102"/>
      <c r="OZF12" s="102"/>
      <c r="OZG12" s="102"/>
      <c r="OZH12" s="102"/>
      <c r="OZI12" s="102"/>
      <c r="OZJ12" s="102"/>
      <c r="OZK12" s="102"/>
      <c r="OZL12" s="102"/>
      <c r="OZM12" s="102"/>
      <c r="OZN12" s="102"/>
      <c r="OZO12" s="102"/>
      <c r="OZP12" s="102"/>
      <c r="OZQ12" s="102"/>
      <c r="OZR12" s="102"/>
      <c r="OZS12" s="102"/>
      <c r="OZT12" s="102"/>
      <c r="OZU12" s="102"/>
      <c r="OZV12" s="102"/>
      <c r="OZW12" s="102"/>
      <c r="OZX12" s="102"/>
      <c r="OZY12" s="102"/>
      <c r="OZZ12" s="102"/>
      <c r="PAA12" s="102"/>
      <c r="PAB12" s="102"/>
      <c r="PAC12" s="102"/>
      <c r="PAD12" s="102"/>
      <c r="PAE12" s="102"/>
      <c r="PAF12" s="102"/>
      <c r="PAG12" s="102"/>
      <c r="PAH12" s="102"/>
      <c r="PAI12" s="102"/>
      <c r="PAJ12" s="102"/>
      <c r="PAK12" s="102"/>
      <c r="PAL12" s="102"/>
      <c r="PAM12" s="102"/>
      <c r="PAN12" s="102"/>
      <c r="PAO12" s="102"/>
      <c r="PAP12" s="102"/>
      <c r="PAQ12" s="102"/>
      <c r="PAR12" s="102"/>
      <c r="PAS12" s="102"/>
      <c r="PAT12" s="102"/>
      <c r="PAU12" s="102"/>
      <c r="PAV12" s="102"/>
      <c r="PAW12" s="102"/>
      <c r="PAX12" s="102"/>
      <c r="PAY12" s="102"/>
      <c r="PAZ12" s="102"/>
      <c r="PBA12" s="102"/>
      <c r="PBB12" s="102"/>
      <c r="PBC12" s="102"/>
      <c r="PBD12" s="102"/>
      <c r="PBE12" s="102"/>
      <c r="PBF12" s="102"/>
      <c r="PBG12" s="102"/>
      <c r="PBH12" s="102"/>
      <c r="PBI12" s="102"/>
      <c r="PBJ12" s="102"/>
      <c r="PBK12" s="102"/>
      <c r="PBL12" s="102"/>
      <c r="PBM12" s="102"/>
      <c r="PBN12" s="102"/>
      <c r="PBO12" s="102"/>
      <c r="PBP12" s="102"/>
      <c r="PBQ12" s="102"/>
      <c r="PBR12" s="102"/>
      <c r="PBS12" s="102"/>
      <c r="PBT12" s="102"/>
      <c r="PBU12" s="102"/>
      <c r="PBV12" s="102"/>
      <c r="PBW12" s="102"/>
      <c r="PBX12" s="102"/>
      <c r="PBY12" s="102"/>
      <c r="PBZ12" s="102"/>
      <c r="PCA12" s="102"/>
      <c r="PCB12" s="102"/>
      <c r="PCC12" s="102"/>
      <c r="PCD12" s="102"/>
      <c r="PCE12" s="102"/>
      <c r="PCF12" s="102"/>
      <c r="PCG12" s="102"/>
      <c r="PCH12" s="102"/>
      <c r="PCI12" s="102"/>
      <c r="PCJ12" s="102"/>
      <c r="PCK12" s="102"/>
      <c r="PCL12" s="102"/>
      <c r="PCM12" s="102"/>
      <c r="PCN12" s="102"/>
      <c r="PCO12" s="102"/>
      <c r="PCP12" s="102"/>
      <c r="PCQ12" s="102"/>
      <c r="PCR12" s="102"/>
      <c r="PCS12" s="102"/>
      <c r="PCT12" s="102"/>
      <c r="PCU12" s="102"/>
      <c r="PCV12" s="102"/>
      <c r="PCW12" s="102"/>
      <c r="PCX12" s="102"/>
      <c r="PCY12" s="102"/>
      <c r="PCZ12" s="102"/>
      <c r="PDA12" s="102"/>
      <c r="PDB12" s="102"/>
      <c r="PDC12" s="102"/>
      <c r="PDD12" s="102"/>
      <c r="PDE12" s="102"/>
      <c r="PDF12" s="102"/>
      <c r="PDG12" s="102"/>
      <c r="PDH12" s="102"/>
      <c r="PDI12" s="102"/>
      <c r="PDJ12" s="102"/>
      <c r="PDK12" s="102"/>
      <c r="PDL12" s="102"/>
      <c r="PDM12" s="102"/>
      <c r="PDN12" s="102"/>
      <c r="PDO12" s="102"/>
      <c r="PDP12" s="102"/>
      <c r="PDQ12" s="102"/>
      <c r="PDR12" s="102"/>
      <c r="PDS12" s="102"/>
      <c r="PDT12" s="102"/>
      <c r="PDU12" s="102"/>
      <c r="PDV12" s="102"/>
      <c r="PDW12" s="102"/>
      <c r="PDX12" s="102"/>
      <c r="PDY12" s="102"/>
      <c r="PDZ12" s="102"/>
      <c r="PEA12" s="102"/>
      <c r="PEB12" s="102"/>
      <c r="PEC12" s="102"/>
      <c r="PED12" s="102"/>
      <c r="PEE12" s="102"/>
      <c r="PEF12" s="102"/>
      <c r="PEG12" s="102"/>
      <c r="PEH12" s="102"/>
      <c r="PEI12" s="102"/>
      <c r="PEJ12" s="102"/>
      <c r="PEK12" s="102"/>
      <c r="PEL12" s="102"/>
      <c r="PEM12" s="102"/>
      <c r="PEN12" s="102"/>
      <c r="PEO12" s="102"/>
      <c r="PEP12" s="102"/>
      <c r="PEQ12" s="102"/>
      <c r="PER12" s="102"/>
      <c r="PES12" s="102"/>
      <c r="PET12" s="102"/>
      <c r="PEU12" s="102"/>
      <c r="PEV12" s="102"/>
      <c r="PEW12" s="102"/>
      <c r="PEX12" s="102"/>
      <c r="PEY12" s="102"/>
      <c r="PEZ12" s="102"/>
      <c r="PFA12" s="102"/>
      <c r="PFB12" s="102"/>
      <c r="PFC12" s="102"/>
      <c r="PFD12" s="102"/>
      <c r="PFE12" s="102"/>
      <c r="PFF12" s="102"/>
      <c r="PFG12" s="102"/>
      <c r="PFH12" s="102"/>
      <c r="PFI12" s="102"/>
      <c r="PFJ12" s="102"/>
      <c r="PFK12" s="102"/>
      <c r="PFL12" s="102"/>
      <c r="PFM12" s="102"/>
      <c r="PFN12" s="102"/>
      <c r="PFO12" s="102"/>
      <c r="PFP12" s="102"/>
      <c r="PFQ12" s="102"/>
      <c r="PFR12" s="102"/>
      <c r="PFS12" s="102"/>
      <c r="PFT12" s="102"/>
      <c r="PFU12" s="102"/>
      <c r="PFV12" s="102"/>
      <c r="PFW12" s="102"/>
      <c r="PFX12" s="102"/>
      <c r="PFY12" s="102"/>
      <c r="PFZ12" s="102"/>
      <c r="PGA12" s="102"/>
      <c r="PGB12" s="102"/>
      <c r="PGC12" s="102"/>
      <c r="PGD12" s="102"/>
      <c r="PGE12" s="102"/>
      <c r="PGF12" s="102"/>
      <c r="PGG12" s="102"/>
      <c r="PGH12" s="102"/>
      <c r="PGI12" s="102"/>
      <c r="PGJ12" s="102"/>
      <c r="PGK12" s="102"/>
      <c r="PGL12" s="102"/>
      <c r="PGM12" s="102"/>
      <c r="PGN12" s="102"/>
      <c r="PGO12" s="102"/>
      <c r="PGP12" s="102"/>
      <c r="PGQ12" s="102"/>
      <c r="PGR12" s="102"/>
      <c r="PGS12" s="102"/>
      <c r="PGT12" s="102"/>
      <c r="PGU12" s="102"/>
      <c r="PGV12" s="102"/>
      <c r="PGW12" s="102"/>
      <c r="PGX12" s="102"/>
      <c r="PGY12" s="102"/>
      <c r="PGZ12" s="102"/>
      <c r="PHA12" s="102"/>
      <c r="PHB12" s="102"/>
      <c r="PHC12" s="102"/>
      <c r="PHD12" s="102"/>
      <c r="PHE12" s="102"/>
      <c r="PHF12" s="102"/>
      <c r="PHG12" s="102"/>
      <c r="PHH12" s="102"/>
      <c r="PHI12" s="102"/>
      <c r="PHJ12" s="102"/>
      <c r="PHK12" s="102"/>
      <c r="PHL12" s="102"/>
      <c r="PHM12" s="102"/>
      <c r="PHN12" s="102"/>
      <c r="PHO12" s="102"/>
      <c r="PHP12" s="102"/>
      <c r="PHQ12" s="102"/>
      <c r="PHR12" s="102"/>
      <c r="PHS12" s="102"/>
      <c r="PHT12" s="102"/>
      <c r="PHU12" s="102"/>
      <c r="PHV12" s="102"/>
      <c r="PHW12" s="102"/>
      <c r="PHX12" s="102"/>
      <c r="PHY12" s="102"/>
      <c r="PHZ12" s="102"/>
      <c r="PIA12" s="102"/>
      <c r="PIB12" s="102"/>
      <c r="PIC12" s="102"/>
      <c r="PID12" s="102"/>
      <c r="PIE12" s="102"/>
      <c r="PIF12" s="102"/>
      <c r="PIG12" s="102"/>
      <c r="PIH12" s="102"/>
      <c r="PII12" s="102"/>
      <c r="PIJ12" s="102"/>
      <c r="PIK12" s="102"/>
      <c r="PIL12" s="102"/>
      <c r="PIM12" s="102"/>
      <c r="PIN12" s="102"/>
      <c r="PIO12" s="102"/>
      <c r="PIP12" s="102"/>
      <c r="PIQ12" s="102"/>
      <c r="PIR12" s="102"/>
      <c r="PIS12" s="102"/>
      <c r="PIT12" s="102"/>
      <c r="PIU12" s="102"/>
      <c r="PIV12" s="102"/>
      <c r="PIW12" s="102"/>
      <c r="PIX12" s="102"/>
      <c r="PIY12" s="102"/>
      <c r="PIZ12" s="102"/>
      <c r="PJA12" s="102"/>
      <c r="PJB12" s="102"/>
      <c r="PJC12" s="102"/>
      <c r="PJD12" s="102"/>
      <c r="PJE12" s="102"/>
      <c r="PJF12" s="102"/>
      <c r="PJG12" s="102"/>
      <c r="PJH12" s="102"/>
      <c r="PJI12" s="102"/>
      <c r="PJJ12" s="102"/>
      <c r="PJK12" s="102"/>
      <c r="PJL12" s="102"/>
      <c r="PJM12" s="102"/>
      <c r="PJN12" s="102"/>
      <c r="PJO12" s="102"/>
      <c r="PJP12" s="102"/>
      <c r="PJQ12" s="102"/>
      <c r="PJR12" s="102"/>
      <c r="PJS12" s="102"/>
      <c r="PJT12" s="102"/>
      <c r="PJU12" s="102"/>
      <c r="PJV12" s="102"/>
      <c r="PJW12" s="102"/>
      <c r="PJX12" s="102"/>
      <c r="PJY12" s="102"/>
      <c r="PJZ12" s="102"/>
      <c r="PKA12" s="102"/>
      <c r="PKB12" s="102"/>
      <c r="PKC12" s="102"/>
      <c r="PKD12" s="102"/>
      <c r="PKE12" s="102"/>
      <c r="PKF12" s="102"/>
      <c r="PKG12" s="102"/>
      <c r="PKH12" s="102"/>
      <c r="PKI12" s="102"/>
      <c r="PKJ12" s="102"/>
      <c r="PKK12" s="102"/>
      <c r="PKL12" s="102"/>
      <c r="PKM12" s="102"/>
      <c r="PKN12" s="102"/>
      <c r="PKO12" s="102"/>
      <c r="PKP12" s="102"/>
      <c r="PKQ12" s="102"/>
      <c r="PKR12" s="102"/>
      <c r="PKS12" s="102"/>
      <c r="PKT12" s="102"/>
      <c r="PKU12" s="102"/>
      <c r="PKV12" s="102"/>
      <c r="PKW12" s="102"/>
      <c r="PKX12" s="102"/>
      <c r="PKY12" s="102"/>
      <c r="PKZ12" s="102"/>
      <c r="PLA12" s="102"/>
      <c r="PLB12" s="102"/>
      <c r="PLC12" s="102"/>
      <c r="PLD12" s="102"/>
      <c r="PLE12" s="102"/>
      <c r="PLF12" s="102"/>
      <c r="PLG12" s="102"/>
      <c r="PLH12" s="102"/>
      <c r="PLI12" s="102"/>
      <c r="PLJ12" s="102"/>
      <c r="PLK12" s="102"/>
      <c r="PLL12" s="102"/>
      <c r="PLM12" s="102"/>
      <c r="PLN12" s="102"/>
      <c r="PLO12" s="102"/>
      <c r="PLP12" s="102"/>
      <c r="PLQ12" s="102"/>
      <c r="PLR12" s="102"/>
      <c r="PLS12" s="102"/>
      <c r="PLT12" s="102"/>
      <c r="PLU12" s="102"/>
      <c r="PLV12" s="102"/>
      <c r="PLW12" s="102"/>
      <c r="PLX12" s="102"/>
      <c r="PLY12" s="102"/>
      <c r="PLZ12" s="102"/>
      <c r="PMA12" s="102"/>
      <c r="PMB12" s="102"/>
      <c r="PMC12" s="102"/>
      <c r="PMD12" s="102"/>
      <c r="PME12" s="102"/>
      <c r="PMF12" s="102"/>
      <c r="PMG12" s="102"/>
      <c r="PMH12" s="102"/>
      <c r="PMI12" s="102"/>
      <c r="PMJ12" s="102"/>
      <c r="PMK12" s="102"/>
      <c r="PML12" s="102"/>
      <c r="PMM12" s="102"/>
      <c r="PMN12" s="102"/>
      <c r="PMO12" s="102"/>
      <c r="PMP12" s="102"/>
      <c r="PMQ12" s="102"/>
      <c r="PMR12" s="102"/>
      <c r="PMS12" s="102"/>
      <c r="PMT12" s="102"/>
      <c r="PMU12" s="102"/>
      <c r="PMV12" s="102"/>
      <c r="PMW12" s="102"/>
      <c r="PMX12" s="102"/>
      <c r="PMY12" s="102"/>
      <c r="PMZ12" s="102"/>
      <c r="PNA12" s="102"/>
      <c r="PNB12" s="102"/>
      <c r="PNC12" s="102"/>
      <c r="PND12" s="102"/>
      <c r="PNE12" s="102"/>
      <c r="PNF12" s="102"/>
      <c r="PNG12" s="102"/>
      <c r="PNH12" s="102"/>
      <c r="PNI12" s="102"/>
      <c r="PNJ12" s="102"/>
      <c r="PNK12" s="102"/>
      <c r="PNL12" s="102"/>
      <c r="PNM12" s="102"/>
      <c r="PNN12" s="102"/>
      <c r="PNO12" s="102"/>
      <c r="PNP12" s="102"/>
      <c r="PNQ12" s="102"/>
      <c r="PNR12" s="102"/>
      <c r="PNS12" s="102"/>
      <c r="PNT12" s="102"/>
      <c r="PNU12" s="102"/>
      <c r="PNV12" s="102"/>
      <c r="PNW12" s="102"/>
      <c r="PNX12" s="102"/>
      <c r="PNY12" s="102"/>
      <c r="PNZ12" s="102"/>
      <c r="POA12" s="102"/>
      <c r="POB12" s="102"/>
      <c r="POC12" s="102"/>
      <c r="POD12" s="102"/>
      <c r="POE12" s="102"/>
      <c r="POF12" s="102"/>
      <c r="POG12" s="102"/>
      <c r="POH12" s="102"/>
      <c r="POI12" s="102"/>
      <c r="POJ12" s="102"/>
      <c r="POK12" s="102"/>
      <c r="POL12" s="102"/>
      <c r="POM12" s="102"/>
      <c r="PON12" s="102"/>
      <c r="POO12" s="102"/>
      <c r="POP12" s="102"/>
      <c r="POQ12" s="102"/>
      <c r="POR12" s="102"/>
      <c r="POS12" s="102"/>
      <c r="POT12" s="102"/>
      <c r="POU12" s="102"/>
      <c r="POV12" s="102"/>
      <c r="POW12" s="102"/>
      <c r="POX12" s="102"/>
      <c r="POY12" s="102"/>
      <c r="POZ12" s="102"/>
      <c r="PPA12" s="102"/>
      <c r="PPB12" s="102"/>
      <c r="PPC12" s="102"/>
      <c r="PPD12" s="102"/>
      <c r="PPE12" s="102"/>
      <c r="PPF12" s="102"/>
      <c r="PPG12" s="102"/>
      <c r="PPH12" s="102"/>
      <c r="PPI12" s="102"/>
      <c r="PPJ12" s="102"/>
      <c r="PPK12" s="102"/>
      <c r="PPL12" s="102"/>
      <c r="PPM12" s="102"/>
      <c r="PPN12" s="102"/>
      <c r="PPO12" s="102"/>
      <c r="PPP12" s="102"/>
      <c r="PPQ12" s="102"/>
      <c r="PPR12" s="102"/>
      <c r="PPS12" s="102"/>
      <c r="PPT12" s="102"/>
      <c r="PPU12" s="102"/>
      <c r="PPV12" s="102"/>
      <c r="PPW12" s="102"/>
      <c r="PPX12" s="102"/>
      <c r="PPY12" s="102"/>
      <c r="PPZ12" s="102"/>
      <c r="PQA12" s="102"/>
      <c r="PQB12" s="102"/>
      <c r="PQC12" s="102"/>
      <c r="PQD12" s="102"/>
      <c r="PQE12" s="102"/>
      <c r="PQF12" s="102"/>
      <c r="PQG12" s="102"/>
      <c r="PQH12" s="102"/>
      <c r="PQI12" s="102"/>
      <c r="PQJ12" s="102"/>
      <c r="PQK12" s="102"/>
      <c r="PQL12" s="102"/>
      <c r="PQM12" s="102"/>
      <c r="PQN12" s="102"/>
      <c r="PQO12" s="102"/>
      <c r="PQP12" s="102"/>
      <c r="PQQ12" s="102"/>
      <c r="PQR12" s="102"/>
      <c r="PQS12" s="102"/>
      <c r="PQT12" s="102"/>
      <c r="PQU12" s="102"/>
      <c r="PQV12" s="102"/>
      <c r="PQW12" s="102"/>
      <c r="PQX12" s="102"/>
      <c r="PQY12" s="102"/>
      <c r="PQZ12" s="102"/>
      <c r="PRA12" s="102"/>
      <c r="PRB12" s="102"/>
      <c r="PRC12" s="102"/>
      <c r="PRD12" s="102"/>
      <c r="PRE12" s="102"/>
      <c r="PRF12" s="102"/>
      <c r="PRG12" s="102"/>
      <c r="PRH12" s="102"/>
      <c r="PRI12" s="102"/>
      <c r="PRJ12" s="102"/>
      <c r="PRK12" s="102"/>
      <c r="PRL12" s="102"/>
      <c r="PRM12" s="102"/>
      <c r="PRN12" s="102"/>
      <c r="PRO12" s="102"/>
      <c r="PRP12" s="102"/>
      <c r="PRQ12" s="102"/>
      <c r="PRR12" s="102"/>
      <c r="PRS12" s="102"/>
      <c r="PRT12" s="102"/>
      <c r="PRU12" s="102"/>
      <c r="PRV12" s="102"/>
      <c r="PRW12" s="102"/>
      <c r="PRX12" s="102"/>
      <c r="PRY12" s="102"/>
      <c r="PRZ12" s="102"/>
      <c r="PSA12" s="102"/>
      <c r="PSB12" s="102"/>
      <c r="PSC12" s="102"/>
      <c r="PSD12" s="102"/>
      <c r="PSE12" s="102"/>
      <c r="PSF12" s="102"/>
      <c r="PSG12" s="102"/>
      <c r="PSH12" s="102"/>
      <c r="PSI12" s="102"/>
      <c r="PSJ12" s="102"/>
      <c r="PSK12" s="102"/>
      <c r="PSL12" s="102"/>
      <c r="PSM12" s="102"/>
      <c r="PSN12" s="102"/>
      <c r="PSO12" s="102"/>
      <c r="PSP12" s="102"/>
      <c r="PSQ12" s="102"/>
      <c r="PSR12" s="102"/>
      <c r="PSS12" s="102"/>
      <c r="PST12" s="102"/>
      <c r="PSU12" s="102"/>
      <c r="PSV12" s="102"/>
      <c r="PSW12" s="102"/>
      <c r="PSX12" s="102"/>
      <c r="PSY12" s="102"/>
      <c r="PSZ12" s="102"/>
      <c r="PTA12" s="102"/>
      <c r="PTB12" s="102"/>
      <c r="PTC12" s="102"/>
      <c r="PTD12" s="102"/>
      <c r="PTE12" s="102"/>
      <c r="PTF12" s="102"/>
      <c r="PTG12" s="102"/>
      <c r="PTH12" s="102"/>
      <c r="PTI12" s="102"/>
      <c r="PTJ12" s="102"/>
      <c r="PTK12" s="102"/>
      <c r="PTL12" s="102"/>
      <c r="PTM12" s="102"/>
      <c r="PTN12" s="102"/>
      <c r="PTO12" s="102"/>
      <c r="PTP12" s="102"/>
      <c r="PTQ12" s="102"/>
      <c r="PTR12" s="102"/>
      <c r="PTS12" s="102"/>
      <c r="PTT12" s="102"/>
      <c r="PTU12" s="102"/>
      <c r="PTV12" s="102"/>
      <c r="PTW12" s="102"/>
      <c r="PTX12" s="102"/>
      <c r="PTY12" s="102"/>
      <c r="PTZ12" s="102"/>
      <c r="PUA12" s="102"/>
      <c r="PUB12" s="102"/>
      <c r="PUC12" s="102"/>
      <c r="PUD12" s="102"/>
      <c r="PUE12" s="102"/>
      <c r="PUF12" s="102"/>
      <c r="PUG12" s="102"/>
      <c r="PUH12" s="102"/>
      <c r="PUI12" s="102"/>
      <c r="PUJ12" s="102"/>
      <c r="PUK12" s="102"/>
      <c r="PUL12" s="102"/>
      <c r="PUM12" s="102"/>
      <c r="PUN12" s="102"/>
      <c r="PUO12" s="102"/>
      <c r="PUP12" s="102"/>
      <c r="PUQ12" s="102"/>
      <c r="PUR12" s="102"/>
      <c r="PUS12" s="102"/>
      <c r="PUT12" s="102"/>
      <c r="PUU12" s="102"/>
      <c r="PUV12" s="102"/>
      <c r="PUW12" s="102"/>
      <c r="PUX12" s="102"/>
      <c r="PUY12" s="102"/>
      <c r="PUZ12" s="102"/>
      <c r="PVA12" s="102"/>
      <c r="PVB12" s="102"/>
      <c r="PVC12" s="102"/>
      <c r="PVD12" s="102"/>
      <c r="PVE12" s="102"/>
      <c r="PVF12" s="102"/>
      <c r="PVG12" s="102"/>
      <c r="PVH12" s="102"/>
      <c r="PVI12" s="102"/>
      <c r="PVJ12" s="102"/>
      <c r="PVK12" s="102"/>
      <c r="PVL12" s="102"/>
      <c r="PVM12" s="102"/>
      <c r="PVN12" s="102"/>
      <c r="PVO12" s="102"/>
      <c r="PVP12" s="102"/>
      <c r="PVQ12" s="102"/>
      <c r="PVR12" s="102"/>
      <c r="PVS12" s="102"/>
      <c r="PVT12" s="102"/>
      <c r="PVU12" s="102"/>
      <c r="PVV12" s="102"/>
      <c r="PVW12" s="102"/>
      <c r="PVX12" s="102"/>
      <c r="PVY12" s="102"/>
      <c r="PVZ12" s="102"/>
      <c r="PWA12" s="102"/>
      <c r="PWB12" s="102"/>
      <c r="PWC12" s="102"/>
      <c r="PWD12" s="102"/>
      <c r="PWE12" s="102"/>
      <c r="PWF12" s="102"/>
      <c r="PWG12" s="102"/>
      <c r="PWH12" s="102"/>
      <c r="PWI12" s="102"/>
      <c r="PWJ12" s="102"/>
      <c r="PWK12" s="102"/>
      <c r="PWL12" s="102"/>
      <c r="PWM12" s="102"/>
      <c r="PWN12" s="102"/>
      <c r="PWO12" s="102"/>
      <c r="PWP12" s="102"/>
      <c r="PWQ12" s="102"/>
      <c r="PWR12" s="102"/>
      <c r="PWS12" s="102"/>
      <c r="PWT12" s="102"/>
      <c r="PWU12" s="102"/>
      <c r="PWV12" s="102"/>
      <c r="PWW12" s="102"/>
      <c r="PWX12" s="102"/>
      <c r="PWY12" s="102"/>
      <c r="PWZ12" s="102"/>
      <c r="PXA12" s="102"/>
      <c r="PXB12" s="102"/>
      <c r="PXC12" s="102"/>
      <c r="PXD12" s="102"/>
      <c r="PXE12" s="102"/>
      <c r="PXF12" s="102"/>
      <c r="PXG12" s="102"/>
      <c r="PXH12" s="102"/>
      <c r="PXI12" s="102"/>
      <c r="PXJ12" s="102"/>
      <c r="PXK12" s="102"/>
      <c r="PXL12" s="102"/>
      <c r="PXM12" s="102"/>
      <c r="PXN12" s="102"/>
      <c r="PXO12" s="102"/>
      <c r="PXP12" s="102"/>
      <c r="PXQ12" s="102"/>
      <c r="PXR12" s="102"/>
      <c r="PXS12" s="102"/>
      <c r="PXT12" s="102"/>
      <c r="PXU12" s="102"/>
      <c r="PXV12" s="102"/>
      <c r="PXW12" s="102"/>
      <c r="PXX12" s="102"/>
      <c r="PXY12" s="102"/>
      <c r="PXZ12" s="102"/>
      <c r="PYA12" s="102"/>
      <c r="PYB12" s="102"/>
      <c r="PYC12" s="102"/>
      <c r="PYD12" s="102"/>
      <c r="PYE12" s="102"/>
      <c r="PYF12" s="102"/>
      <c r="PYG12" s="102"/>
      <c r="PYH12" s="102"/>
      <c r="PYI12" s="102"/>
      <c r="PYJ12" s="102"/>
      <c r="PYK12" s="102"/>
      <c r="PYL12" s="102"/>
      <c r="PYM12" s="102"/>
      <c r="PYN12" s="102"/>
      <c r="PYO12" s="102"/>
      <c r="PYP12" s="102"/>
      <c r="PYQ12" s="102"/>
      <c r="PYR12" s="102"/>
      <c r="PYS12" s="102"/>
      <c r="PYT12" s="102"/>
      <c r="PYU12" s="102"/>
      <c r="PYV12" s="102"/>
      <c r="PYW12" s="102"/>
      <c r="PYX12" s="102"/>
      <c r="PYY12" s="102"/>
      <c r="PYZ12" s="102"/>
      <c r="PZA12" s="102"/>
      <c r="PZB12" s="102"/>
      <c r="PZC12" s="102"/>
      <c r="PZD12" s="102"/>
      <c r="PZE12" s="102"/>
      <c r="PZF12" s="102"/>
      <c r="PZG12" s="102"/>
      <c r="PZH12" s="102"/>
      <c r="PZI12" s="102"/>
      <c r="PZJ12" s="102"/>
      <c r="PZK12" s="102"/>
      <c r="PZL12" s="102"/>
      <c r="PZM12" s="102"/>
      <c r="PZN12" s="102"/>
      <c r="PZO12" s="102"/>
      <c r="PZP12" s="102"/>
      <c r="PZQ12" s="102"/>
      <c r="PZR12" s="102"/>
      <c r="PZS12" s="102"/>
      <c r="PZT12" s="102"/>
      <c r="PZU12" s="102"/>
      <c r="PZV12" s="102"/>
      <c r="PZW12" s="102"/>
      <c r="PZX12" s="102"/>
      <c r="PZY12" s="102"/>
      <c r="PZZ12" s="102"/>
      <c r="QAA12" s="102"/>
      <c r="QAB12" s="102"/>
      <c r="QAC12" s="102"/>
      <c r="QAD12" s="102"/>
      <c r="QAE12" s="102"/>
      <c r="QAF12" s="102"/>
      <c r="QAG12" s="102"/>
      <c r="QAH12" s="102"/>
      <c r="QAI12" s="102"/>
      <c r="QAJ12" s="102"/>
      <c r="QAK12" s="102"/>
      <c r="QAL12" s="102"/>
      <c r="QAM12" s="102"/>
      <c r="QAN12" s="102"/>
      <c r="QAO12" s="102"/>
      <c r="QAP12" s="102"/>
      <c r="QAQ12" s="102"/>
      <c r="QAR12" s="102"/>
      <c r="QAS12" s="102"/>
      <c r="QAT12" s="102"/>
      <c r="QAU12" s="102"/>
      <c r="QAV12" s="102"/>
      <c r="QAW12" s="102"/>
      <c r="QAX12" s="102"/>
      <c r="QAY12" s="102"/>
      <c r="QAZ12" s="102"/>
      <c r="QBA12" s="102"/>
      <c r="QBB12" s="102"/>
      <c r="QBC12" s="102"/>
      <c r="QBD12" s="102"/>
      <c r="QBE12" s="102"/>
      <c r="QBF12" s="102"/>
      <c r="QBG12" s="102"/>
      <c r="QBH12" s="102"/>
      <c r="QBI12" s="102"/>
      <c r="QBJ12" s="102"/>
      <c r="QBK12" s="102"/>
      <c r="QBL12" s="102"/>
      <c r="QBM12" s="102"/>
      <c r="QBN12" s="102"/>
      <c r="QBO12" s="102"/>
      <c r="QBP12" s="102"/>
      <c r="QBQ12" s="102"/>
      <c r="QBR12" s="102"/>
      <c r="QBS12" s="102"/>
      <c r="QBT12" s="102"/>
      <c r="QBU12" s="102"/>
      <c r="QBV12" s="102"/>
      <c r="QBW12" s="102"/>
      <c r="QBX12" s="102"/>
      <c r="QBY12" s="102"/>
      <c r="QBZ12" s="102"/>
      <c r="QCA12" s="102"/>
      <c r="QCB12" s="102"/>
      <c r="QCC12" s="102"/>
      <c r="QCD12" s="102"/>
      <c r="QCE12" s="102"/>
      <c r="QCF12" s="102"/>
      <c r="QCG12" s="102"/>
      <c r="QCH12" s="102"/>
      <c r="QCI12" s="102"/>
      <c r="QCJ12" s="102"/>
      <c r="QCK12" s="102"/>
      <c r="QCL12" s="102"/>
      <c r="QCM12" s="102"/>
      <c r="QCN12" s="102"/>
      <c r="QCO12" s="102"/>
      <c r="QCP12" s="102"/>
      <c r="QCQ12" s="102"/>
      <c r="QCR12" s="102"/>
      <c r="QCS12" s="102"/>
      <c r="QCT12" s="102"/>
      <c r="QCU12" s="102"/>
      <c r="QCV12" s="102"/>
      <c r="QCW12" s="102"/>
      <c r="QCX12" s="102"/>
      <c r="QCY12" s="102"/>
      <c r="QCZ12" s="102"/>
      <c r="QDA12" s="102"/>
      <c r="QDB12" s="102"/>
      <c r="QDC12" s="102"/>
      <c r="QDD12" s="102"/>
      <c r="QDE12" s="102"/>
      <c r="QDF12" s="102"/>
      <c r="QDG12" s="102"/>
      <c r="QDH12" s="102"/>
      <c r="QDI12" s="102"/>
      <c r="QDJ12" s="102"/>
      <c r="QDK12" s="102"/>
      <c r="QDL12" s="102"/>
      <c r="QDM12" s="102"/>
      <c r="QDN12" s="102"/>
      <c r="QDO12" s="102"/>
      <c r="QDP12" s="102"/>
      <c r="QDQ12" s="102"/>
      <c r="QDR12" s="102"/>
      <c r="QDS12" s="102"/>
      <c r="QDT12" s="102"/>
      <c r="QDU12" s="102"/>
      <c r="QDV12" s="102"/>
      <c r="QDW12" s="102"/>
      <c r="QDX12" s="102"/>
      <c r="QDY12" s="102"/>
      <c r="QDZ12" s="102"/>
      <c r="QEA12" s="102"/>
      <c r="QEB12" s="102"/>
      <c r="QEC12" s="102"/>
      <c r="QED12" s="102"/>
      <c r="QEE12" s="102"/>
      <c r="QEF12" s="102"/>
      <c r="QEG12" s="102"/>
      <c r="QEH12" s="102"/>
      <c r="QEI12" s="102"/>
      <c r="QEJ12" s="102"/>
      <c r="QEK12" s="102"/>
      <c r="QEL12" s="102"/>
      <c r="QEM12" s="102"/>
      <c r="QEN12" s="102"/>
      <c r="QEO12" s="102"/>
      <c r="QEP12" s="102"/>
      <c r="QEQ12" s="102"/>
      <c r="QER12" s="102"/>
      <c r="QES12" s="102"/>
      <c r="QET12" s="102"/>
      <c r="QEU12" s="102"/>
      <c r="QEV12" s="102"/>
      <c r="QEW12" s="102"/>
      <c r="QEX12" s="102"/>
      <c r="QEY12" s="102"/>
      <c r="QEZ12" s="102"/>
      <c r="QFA12" s="102"/>
      <c r="QFB12" s="102"/>
      <c r="QFC12" s="102"/>
      <c r="QFD12" s="102"/>
      <c r="QFE12" s="102"/>
      <c r="QFF12" s="102"/>
      <c r="QFG12" s="102"/>
      <c r="QFH12" s="102"/>
      <c r="QFI12" s="102"/>
      <c r="QFJ12" s="102"/>
      <c r="QFK12" s="102"/>
      <c r="QFL12" s="102"/>
      <c r="QFM12" s="102"/>
      <c r="QFN12" s="102"/>
      <c r="QFO12" s="102"/>
      <c r="QFP12" s="102"/>
      <c r="QFQ12" s="102"/>
      <c r="QFR12" s="102"/>
      <c r="QFS12" s="102"/>
      <c r="QFT12" s="102"/>
      <c r="QFU12" s="102"/>
      <c r="QFV12" s="102"/>
      <c r="QFW12" s="102"/>
      <c r="QFX12" s="102"/>
      <c r="QFY12" s="102"/>
      <c r="QFZ12" s="102"/>
      <c r="QGA12" s="102"/>
      <c r="QGB12" s="102"/>
      <c r="QGC12" s="102"/>
      <c r="QGD12" s="102"/>
      <c r="QGE12" s="102"/>
      <c r="QGF12" s="102"/>
      <c r="QGG12" s="102"/>
      <c r="QGH12" s="102"/>
      <c r="QGI12" s="102"/>
      <c r="QGJ12" s="102"/>
      <c r="QGK12" s="102"/>
      <c r="QGL12" s="102"/>
      <c r="QGM12" s="102"/>
      <c r="QGN12" s="102"/>
      <c r="QGO12" s="102"/>
      <c r="QGP12" s="102"/>
      <c r="QGQ12" s="102"/>
      <c r="QGR12" s="102"/>
      <c r="QGS12" s="102"/>
      <c r="QGT12" s="102"/>
      <c r="QGU12" s="102"/>
      <c r="QGV12" s="102"/>
      <c r="QGW12" s="102"/>
      <c r="QGX12" s="102"/>
      <c r="QGY12" s="102"/>
      <c r="QGZ12" s="102"/>
      <c r="QHA12" s="102"/>
      <c r="QHB12" s="102"/>
      <c r="QHC12" s="102"/>
      <c r="QHD12" s="102"/>
      <c r="QHE12" s="102"/>
      <c r="QHF12" s="102"/>
      <c r="QHG12" s="102"/>
      <c r="QHH12" s="102"/>
      <c r="QHI12" s="102"/>
      <c r="QHJ12" s="102"/>
      <c r="QHK12" s="102"/>
      <c r="QHL12" s="102"/>
      <c r="QHM12" s="102"/>
      <c r="QHN12" s="102"/>
      <c r="QHO12" s="102"/>
      <c r="QHP12" s="102"/>
      <c r="QHQ12" s="102"/>
      <c r="QHR12" s="102"/>
      <c r="QHS12" s="102"/>
      <c r="QHT12" s="102"/>
      <c r="QHU12" s="102"/>
      <c r="QHV12" s="102"/>
      <c r="QHW12" s="102"/>
      <c r="QHX12" s="102"/>
      <c r="QHY12" s="102"/>
      <c r="QHZ12" s="102"/>
      <c r="QIA12" s="102"/>
      <c r="QIB12" s="102"/>
      <c r="QIC12" s="102"/>
      <c r="QID12" s="102"/>
      <c r="QIE12" s="102"/>
      <c r="QIF12" s="102"/>
      <c r="QIG12" s="102"/>
      <c r="QIH12" s="102"/>
      <c r="QII12" s="102"/>
      <c r="QIJ12" s="102"/>
      <c r="QIK12" s="102"/>
      <c r="QIL12" s="102"/>
      <c r="QIM12" s="102"/>
      <c r="QIN12" s="102"/>
      <c r="QIO12" s="102"/>
      <c r="QIP12" s="102"/>
      <c r="QIQ12" s="102"/>
      <c r="QIR12" s="102"/>
      <c r="QIS12" s="102"/>
      <c r="QIT12" s="102"/>
      <c r="QIU12" s="102"/>
      <c r="QIV12" s="102"/>
      <c r="QIW12" s="102"/>
      <c r="QIX12" s="102"/>
      <c r="QIY12" s="102"/>
      <c r="QIZ12" s="102"/>
      <c r="QJA12" s="102"/>
      <c r="QJB12" s="102"/>
      <c r="QJC12" s="102"/>
      <c r="QJD12" s="102"/>
      <c r="QJE12" s="102"/>
      <c r="QJF12" s="102"/>
      <c r="QJG12" s="102"/>
      <c r="QJH12" s="102"/>
      <c r="QJI12" s="102"/>
      <c r="QJJ12" s="102"/>
      <c r="QJK12" s="102"/>
      <c r="QJL12" s="102"/>
      <c r="QJM12" s="102"/>
      <c r="QJN12" s="102"/>
      <c r="QJO12" s="102"/>
      <c r="QJP12" s="102"/>
      <c r="QJQ12" s="102"/>
      <c r="QJR12" s="102"/>
      <c r="QJS12" s="102"/>
      <c r="QJT12" s="102"/>
      <c r="QJU12" s="102"/>
      <c r="QJV12" s="102"/>
      <c r="QJW12" s="102"/>
      <c r="QJX12" s="102"/>
      <c r="QJY12" s="102"/>
      <c r="QJZ12" s="102"/>
      <c r="QKA12" s="102"/>
      <c r="QKB12" s="102"/>
      <c r="QKC12" s="102"/>
      <c r="QKD12" s="102"/>
      <c r="QKE12" s="102"/>
      <c r="QKF12" s="102"/>
      <c r="QKG12" s="102"/>
      <c r="QKH12" s="102"/>
      <c r="QKI12" s="102"/>
      <c r="QKJ12" s="102"/>
      <c r="QKK12" s="102"/>
      <c r="QKL12" s="102"/>
      <c r="QKM12" s="102"/>
      <c r="QKN12" s="102"/>
      <c r="QKO12" s="102"/>
      <c r="QKP12" s="102"/>
      <c r="QKQ12" s="102"/>
      <c r="QKR12" s="102"/>
      <c r="QKS12" s="102"/>
      <c r="QKT12" s="102"/>
      <c r="QKU12" s="102"/>
      <c r="QKV12" s="102"/>
      <c r="QKW12" s="102"/>
      <c r="QKX12" s="102"/>
      <c r="QKY12" s="102"/>
      <c r="QKZ12" s="102"/>
      <c r="QLA12" s="102"/>
      <c r="QLB12" s="102"/>
      <c r="QLC12" s="102"/>
      <c r="QLD12" s="102"/>
      <c r="QLE12" s="102"/>
      <c r="QLF12" s="102"/>
      <c r="QLG12" s="102"/>
      <c r="QLH12" s="102"/>
      <c r="QLI12" s="102"/>
      <c r="QLJ12" s="102"/>
      <c r="QLK12" s="102"/>
      <c r="QLL12" s="102"/>
      <c r="QLM12" s="102"/>
      <c r="QLN12" s="102"/>
      <c r="QLO12" s="102"/>
      <c r="QLP12" s="102"/>
      <c r="QLQ12" s="102"/>
      <c r="QLR12" s="102"/>
      <c r="QLS12" s="102"/>
      <c r="QLT12" s="102"/>
      <c r="QLU12" s="102"/>
      <c r="QLV12" s="102"/>
      <c r="QLW12" s="102"/>
      <c r="QLX12" s="102"/>
      <c r="QLY12" s="102"/>
      <c r="QLZ12" s="102"/>
      <c r="QMA12" s="102"/>
      <c r="QMB12" s="102"/>
      <c r="QMC12" s="102"/>
      <c r="QMD12" s="102"/>
      <c r="QME12" s="102"/>
      <c r="QMF12" s="102"/>
      <c r="QMG12" s="102"/>
      <c r="QMH12" s="102"/>
      <c r="QMI12" s="102"/>
      <c r="QMJ12" s="102"/>
      <c r="QMK12" s="102"/>
      <c r="QML12" s="102"/>
      <c r="QMM12" s="102"/>
      <c r="QMN12" s="102"/>
      <c r="QMO12" s="102"/>
      <c r="QMP12" s="102"/>
      <c r="QMQ12" s="102"/>
      <c r="QMR12" s="102"/>
      <c r="QMS12" s="102"/>
      <c r="QMT12" s="102"/>
      <c r="QMU12" s="102"/>
      <c r="QMV12" s="102"/>
      <c r="QMW12" s="102"/>
      <c r="QMX12" s="102"/>
      <c r="QMY12" s="102"/>
      <c r="QMZ12" s="102"/>
      <c r="QNA12" s="102"/>
      <c r="QNB12" s="102"/>
      <c r="QNC12" s="102"/>
      <c r="QND12" s="102"/>
      <c r="QNE12" s="102"/>
      <c r="QNF12" s="102"/>
      <c r="QNG12" s="102"/>
      <c r="QNH12" s="102"/>
      <c r="QNI12" s="102"/>
      <c r="QNJ12" s="102"/>
      <c r="QNK12" s="102"/>
      <c r="QNL12" s="102"/>
      <c r="QNM12" s="102"/>
      <c r="QNN12" s="102"/>
      <c r="QNO12" s="102"/>
      <c r="QNP12" s="102"/>
      <c r="QNQ12" s="102"/>
      <c r="QNR12" s="102"/>
      <c r="QNS12" s="102"/>
      <c r="QNT12" s="102"/>
      <c r="QNU12" s="102"/>
      <c r="QNV12" s="102"/>
      <c r="QNW12" s="102"/>
      <c r="QNX12" s="102"/>
      <c r="QNY12" s="102"/>
      <c r="QNZ12" s="102"/>
      <c r="QOA12" s="102"/>
      <c r="QOB12" s="102"/>
      <c r="QOC12" s="102"/>
      <c r="QOD12" s="102"/>
      <c r="QOE12" s="102"/>
      <c r="QOF12" s="102"/>
      <c r="QOG12" s="102"/>
      <c r="QOH12" s="102"/>
      <c r="QOI12" s="102"/>
      <c r="QOJ12" s="102"/>
      <c r="QOK12" s="102"/>
      <c r="QOL12" s="102"/>
      <c r="QOM12" s="102"/>
      <c r="QON12" s="102"/>
      <c r="QOO12" s="102"/>
      <c r="QOP12" s="102"/>
      <c r="QOQ12" s="102"/>
      <c r="QOR12" s="102"/>
      <c r="QOS12" s="102"/>
      <c r="QOT12" s="102"/>
      <c r="QOU12" s="102"/>
      <c r="QOV12" s="102"/>
      <c r="QOW12" s="102"/>
      <c r="QOX12" s="102"/>
      <c r="QOY12" s="102"/>
      <c r="QOZ12" s="102"/>
      <c r="QPA12" s="102"/>
      <c r="QPB12" s="102"/>
      <c r="QPC12" s="102"/>
      <c r="QPD12" s="102"/>
      <c r="QPE12" s="102"/>
      <c r="QPF12" s="102"/>
      <c r="QPG12" s="102"/>
      <c r="QPH12" s="102"/>
      <c r="QPI12" s="102"/>
      <c r="QPJ12" s="102"/>
      <c r="QPK12" s="102"/>
      <c r="QPL12" s="102"/>
      <c r="QPM12" s="102"/>
      <c r="QPN12" s="102"/>
      <c r="QPO12" s="102"/>
      <c r="QPP12" s="102"/>
      <c r="QPQ12" s="102"/>
      <c r="QPR12" s="102"/>
      <c r="QPS12" s="102"/>
      <c r="QPT12" s="102"/>
      <c r="QPU12" s="102"/>
      <c r="QPV12" s="102"/>
      <c r="QPW12" s="102"/>
      <c r="QPX12" s="102"/>
      <c r="QPY12" s="102"/>
      <c r="QPZ12" s="102"/>
      <c r="QQA12" s="102"/>
      <c r="QQB12" s="102"/>
      <c r="QQC12" s="102"/>
      <c r="QQD12" s="102"/>
      <c r="QQE12" s="102"/>
      <c r="QQF12" s="102"/>
      <c r="QQG12" s="102"/>
      <c r="QQH12" s="102"/>
      <c r="QQI12" s="102"/>
      <c r="QQJ12" s="102"/>
      <c r="QQK12" s="102"/>
      <c r="QQL12" s="102"/>
      <c r="QQM12" s="102"/>
      <c r="QQN12" s="102"/>
      <c r="QQO12" s="102"/>
      <c r="QQP12" s="102"/>
      <c r="QQQ12" s="102"/>
      <c r="QQR12" s="102"/>
      <c r="QQS12" s="102"/>
      <c r="QQT12" s="102"/>
      <c r="QQU12" s="102"/>
      <c r="QQV12" s="102"/>
      <c r="QQW12" s="102"/>
      <c r="QQX12" s="102"/>
      <c r="QQY12" s="102"/>
      <c r="QQZ12" s="102"/>
      <c r="QRA12" s="102"/>
      <c r="QRB12" s="102"/>
      <c r="QRC12" s="102"/>
      <c r="QRD12" s="102"/>
      <c r="QRE12" s="102"/>
      <c r="QRF12" s="102"/>
      <c r="QRG12" s="102"/>
      <c r="QRH12" s="102"/>
      <c r="QRI12" s="102"/>
      <c r="QRJ12" s="102"/>
      <c r="QRK12" s="102"/>
      <c r="QRL12" s="102"/>
      <c r="QRM12" s="102"/>
      <c r="QRN12" s="102"/>
      <c r="QRO12" s="102"/>
      <c r="QRP12" s="102"/>
      <c r="QRQ12" s="102"/>
      <c r="QRR12" s="102"/>
      <c r="QRS12" s="102"/>
      <c r="QRT12" s="102"/>
      <c r="QRU12" s="102"/>
      <c r="QRV12" s="102"/>
      <c r="QRW12" s="102"/>
      <c r="QRX12" s="102"/>
      <c r="QRY12" s="102"/>
      <c r="QRZ12" s="102"/>
      <c r="QSA12" s="102"/>
      <c r="QSB12" s="102"/>
      <c r="QSC12" s="102"/>
      <c r="QSD12" s="102"/>
      <c r="QSE12" s="102"/>
      <c r="QSF12" s="102"/>
      <c r="QSG12" s="102"/>
      <c r="QSH12" s="102"/>
      <c r="QSI12" s="102"/>
      <c r="QSJ12" s="102"/>
      <c r="QSK12" s="102"/>
      <c r="QSL12" s="102"/>
      <c r="QSM12" s="102"/>
      <c r="QSN12" s="102"/>
      <c r="QSO12" s="102"/>
      <c r="QSP12" s="102"/>
      <c r="QSQ12" s="102"/>
      <c r="QSR12" s="102"/>
      <c r="QSS12" s="102"/>
      <c r="QST12" s="102"/>
      <c r="QSU12" s="102"/>
      <c r="QSV12" s="102"/>
      <c r="QSW12" s="102"/>
      <c r="QSX12" s="102"/>
      <c r="QSY12" s="102"/>
      <c r="QSZ12" s="102"/>
      <c r="QTA12" s="102"/>
      <c r="QTB12" s="102"/>
      <c r="QTC12" s="102"/>
      <c r="QTD12" s="102"/>
      <c r="QTE12" s="102"/>
      <c r="QTF12" s="102"/>
      <c r="QTG12" s="102"/>
      <c r="QTH12" s="102"/>
      <c r="QTI12" s="102"/>
      <c r="QTJ12" s="102"/>
      <c r="QTK12" s="102"/>
      <c r="QTL12" s="102"/>
      <c r="QTM12" s="102"/>
      <c r="QTN12" s="102"/>
      <c r="QTO12" s="102"/>
      <c r="QTP12" s="102"/>
      <c r="QTQ12" s="102"/>
      <c r="QTR12" s="102"/>
      <c r="QTS12" s="102"/>
      <c r="QTT12" s="102"/>
      <c r="QTU12" s="102"/>
      <c r="QTV12" s="102"/>
      <c r="QTW12" s="102"/>
      <c r="QTX12" s="102"/>
      <c r="QTY12" s="102"/>
      <c r="QTZ12" s="102"/>
      <c r="QUA12" s="102"/>
      <c r="QUB12" s="102"/>
      <c r="QUC12" s="102"/>
      <c r="QUD12" s="102"/>
      <c r="QUE12" s="102"/>
      <c r="QUF12" s="102"/>
      <c r="QUG12" s="102"/>
      <c r="QUH12" s="102"/>
      <c r="QUI12" s="102"/>
      <c r="QUJ12" s="102"/>
      <c r="QUK12" s="102"/>
      <c r="QUL12" s="102"/>
      <c r="QUM12" s="102"/>
      <c r="QUN12" s="102"/>
      <c r="QUO12" s="102"/>
      <c r="QUP12" s="102"/>
      <c r="QUQ12" s="102"/>
      <c r="QUR12" s="102"/>
      <c r="QUS12" s="102"/>
      <c r="QUT12" s="102"/>
      <c r="QUU12" s="102"/>
      <c r="QUV12" s="102"/>
      <c r="QUW12" s="102"/>
      <c r="QUX12" s="102"/>
      <c r="QUY12" s="102"/>
      <c r="QUZ12" s="102"/>
      <c r="QVA12" s="102"/>
      <c r="QVB12" s="102"/>
      <c r="QVC12" s="102"/>
      <c r="QVD12" s="102"/>
      <c r="QVE12" s="102"/>
      <c r="QVF12" s="102"/>
      <c r="QVG12" s="102"/>
      <c r="QVH12" s="102"/>
      <c r="QVI12" s="102"/>
      <c r="QVJ12" s="102"/>
      <c r="QVK12" s="102"/>
      <c r="QVL12" s="102"/>
      <c r="QVM12" s="102"/>
      <c r="QVN12" s="102"/>
      <c r="QVO12" s="102"/>
      <c r="QVP12" s="102"/>
      <c r="QVQ12" s="102"/>
      <c r="QVR12" s="102"/>
      <c r="QVS12" s="102"/>
      <c r="QVT12" s="102"/>
      <c r="QVU12" s="102"/>
      <c r="QVV12" s="102"/>
      <c r="QVW12" s="102"/>
      <c r="QVX12" s="102"/>
      <c r="QVY12" s="102"/>
      <c r="QVZ12" s="102"/>
      <c r="QWA12" s="102"/>
      <c r="QWB12" s="102"/>
      <c r="QWC12" s="102"/>
      <c r="QWD12" s="102"/>
      <c r="QWE12" s="102"/>
      <c r="QWF12" s="102"/>
      <c r="QWG12" s="102"/>
      <c r="QWH12" s="102"/>
      <c r="QWI12" s="102"/>
      <c r="QWJ12" s="102"/>
      <c r="QWK12" s="102"/>
      <c r="QWL12" s="102"/>
      <c r="QWM12" s="102"/>
      <c r="QWN12" s="102"/>
      <c r="QWO12" s="102"/>
      <c r="QWP12" s="102"/>
      <c r="QWQ12" s="102"/>
      <c r="QWR12" s="102"/>
      <c r="QWS12" s="102"/>
      <c r="QWT12" s="102"/>
      <c r="QWU12" s="102"/>
      <c r="QWV12" s="102"/>
      <c r="QWW12" s="102"/>
      <c r="QWX12" s="102"/>
      <c r="QWY12" s="102"/>
      <c r="QWZ12" s="102"/>
      <c r="QXA12" s="102"/>
      <c r="QXB12" s="102"/>
      <c r="QXC12" s="102"/>
      <c r="QXD12" s="102"/>
      <c r="QXE12" s="102"/>
      <c r="QXF12" s="102"/>
      <c r="QXG12" s="102"/>
      <c r="QXH12" s="102"/>
      <c r="QXI12" s="102"/>
      <c r="QXJ12" s="102"/>
      <c r="QXK12" s="102"/>
      <c r="QXL12" s="102"/>
      <c r="QXM12" s="102"/>
      <c r="QXN12" s="102"/>
      <c r="QXO12" s="102"/>
      <c r="QXP12" s="102"/>
      <c r="QXQ12" s="102"/>
      <c r="QXR12" s="102"/>
      <c r="QXS12" s="102"/>
      <c r="QXT12" s="102"/>
      <c r="QXU12" s="102"/>
      <c r="QXV12" s="102"/>
      <c r="QXW12" s="102"/>
      <c r="QXX12" s="102"/>
      <c r="QXY12" s="102"/>
      <c r="QXZ12" s="102"/>
      <c r="QYA12" s="102"/>
      <c r="QYB12" s="102"/>
      <c r="QYC12" s="102"/>
      <c r="QYD12" s="102"/>
      <c r="QYE12" s="102"/>
      <c r="QYF12" s="102"/>
      <c r="QYG12" s="102"/>
      <c r="QYH12" s="102"/>
      <c r="QYI12" s="102"/>
      <c r="QYJ12" s="102"/>
      <c r="QYK12" s="102"/>
      <c r="QYL12" s="102"/>
      <c r="QYM12" s="102"/>
      <c r="QYN12" s="102"/>
      <c r="QYO12" s="102"/>
      <c r="QYP12" s="102"/>
      <c r="QYQ12" s="102"/>
      <c r="QYR12" s="102"/>
      <c r="QYS12" s="102"/>
      <c r="QYT12" s="102"/>
      <c r="QYU12" s="102"/>
      <c r="QYV12" s="102"/>
      <c r="QYW12" s="102"/>
      <c r="QYX12" s="102"/>
      <c r="QYY12" s="102"/>
      <c r="QYZ12" s="102"/>
      <c r="QZA12" s="102"/>
      <c r="QZB12" s="102"/>
      <c r="QZC12" s="102"/>
      <c r="QZD12" s="102"/>
      <c r="QZE12" s="102"/>
      <c r="QZF12" s="102"/>
      <c r="QZG12" s="102"/>
      <c r="QZH12" s="102"/>
      <c r="QZI12" s="102"/>
      <c r="QZJ12" s="102"/>
      <c r="QZK12" s="102"/>
      <c r="QZL12" s="102"/>
      <c r="QZM12" s="102"/>
      <c r="QZN12" s="102"/>
      <c r="QZO12" s="102"/>
      <c r="QZP12" s="102"/>
      <c r="QZQ12" s="102"/>
      <c r="QZR12" s="102"/>
      <c r="QZS12" s="102"/>
      <c r="QZT12" s="102"/>
      <c r="QZU12" s="102"/>
      <c r="QZV12" s="102"/>
      <c r="QZW12" s="102"/>
      <c r="QZX12" s="102"/>
      <c r="QZY12" s="102"/>
      <c r="QZZ12" s="102"/>
      <c r="RAA12" s="102"/>
      <c r="RAB12" s="102"/>
      <c r="RAC12" s="102"/>
      <c r="RAD12" s="102"/>
      <c r="RAE12" s="102"/>
      <c r="RAF12" s="102"/>
      <c r="RAG12" s="102"/>
      <c r="RAH12" s="102"/>
      <c r="RAI12" s="102"/>
      <c r="RAJ12" s="102"/>
      <c r="RAK12" s="102"/>
      <c r="RAL12" s="102"/>
      <c r="RAM12" s="102"/>
      <c r="RAN12" s="102"/>
      <c r="RAO12" s="102"/>
      <c r="RAP12" s="102"/>
      <c r="RAQ12" s="102"/>
      <c r="RAR12" s="102"/>
      <c r="RAS12" s="102"/>
      <c r="RAT12" s="102"/>
      <c r="RAU12" s="102"/>
      <c r="RAV12" s="102"/>
      <c r="RAW12" s="102"/>
      <c r="RAX12" s="102"/>
      <c r="RAY12" s="102"/>
      <c r="RAZ12" s="102"/>
      <c r="RBA12" s="102"/>
      <c r="RBB12" s="102"/>
      <c r="RBC12" s="102"/>
      <c r="RBD12" s="102"/>
      <c r="RBE12" s="102"/>
      <c r="RBF12" s="102"/>
      <c r="RBG12" s="102"/>
      <c r="RBH12" s="102"/>
      <c r="RBI12" s="102"/>
      <c r="RBJ12" s="102"/>
      <c r="RBK12" s="102"/>
      <c r="RBL12" s="102"/>
      <c r="RBM12" s="102"/>
      <c r="RBN12" s="102"/>
      <c r="RBO12" s="102"/>
      <c r="RBP12" s="102"/>
      <c r="RBQ12" s="102"/>
      <c r="RBR12" s="102"/>
      <c r="RBS12" s="102"/>
      <c r="RBT12" s="102"/>
      <c r="RBU12" s="102"/>
      <c r="RBV12" s="102"/>
      <c r="RBW12" s="102"/>
      <c r="RBX12" s="102"/>
      <c r="RBY12" s="102"/>
      <c r="RBZ12" s="102"/>
      <c r="RCA12" s="102"/>
      <c r="RCB12" s="102"/>
      <c r="RCC12" s="102"/>
      <c r="RCD12" s="102"/>
      <c r="RCE12" s="102"/>
      <c r="RCF12" s="102"/>
      <c r="RCG12" s="102"/>
      <c r="RCH12" s="102"/>
      <c r="RCI12" s="102"/>
      <c r="RCJ12" s="102"/>
      <c r="RCK12" s="102"/>
      <c r="RCL12" s="102"/>
      <c r="RCM12" s="102"/>
      <c r="RCN12" s="102"/>
      <c r="RCO12" s="102"/>
      <c r="RCP12" s="102"/>
      <c r="RCQ12" s="102"/>
      <c r="RCR12" s="102"/>
      <c r="RCS12" s="102"/>
      <c r="RCT12" s="102"/>
      <c r="RCU12" s="102"/>
      <c r="RCV12" s="102"/>
      <c r="RCW12" s="102"/>
      <c r="RCX12" s="102"/>
      <c r="RCY12" s="102"/>
      <c r="RCZ12" s="102"/>
      <c r="RDA12" s="102"/>
      <c r="RDB12" s="102"/>
      <c r="RDC12" s="102"/>
      <c r="RDD12" s="102"/>
      <c r="RDE12" s="102"/>
      <c r="RDF12" s="102"/>
      <c r="RDG12" s="102"/>
      <c r="RDH12" s="102"/>
      <c r="RDI12" s="102"/>
      <c r="RDJ12" s="102"/>
      <c r="RDK12" s="102"/>
      <c r="RDL12" s="102"/>
      <c r="RDM12" s="102"/>
      <c r="RDN12" s="102"/>
      <c r="RDO12" s="102"/>
      <c r="RDP12" s="102"/>
      <c r="RDQ12" s="102"/>
      <c r="RDR12" s="102"/>
      <c r="RDS12" s="102"/>
      <c r="RDT12" s="102"/>
      <c r="RDU12" s="102"/>
      <c r="RDV12" s="102"/>
      <c r="RDW12" s="102"/>
      <c r="RDX12" s="102"/>
      <c r="RDY12" s="102"/>
      <c r="RDZ12" s="102"/>
      <c r="REA12" s="102"/>
      <c r="REB12" s="102"/>
      <c r="REC12" s="102"/>
      <c r="RED12" s="102"/>
      <c r="REE12" s="102"/>
      <c r="REF12" s="102"/>
      <c r="REG12" s="102"/>
      <c r="REH12" s="102"/>
      <c r="REI12" s="102"/>
      <c r="REJ12" s="102"/>
      <c r="REK12" s="102"/>
      <c r="REL12" s="102"/>
      <c r="REM12" s="102"/>
      <c r="REN12" s="102"/>
      <c r="REO12" s="102"/>
      <c r="REP12" s="102"/>
      <c r="REQ12" s="102"/>
      <c r="RER12" s="102"/>
      <c r="RES12" s="102"/>
      <c r="RET12" s="102"/>
      <c r="REU12" s="102"/>
      <c r="REV12" s="102"/>
      <c r="REW12" s="102"/>
      <c r="REX12" s="102"/>
      <c r="REY12" s="102"/>
      <c r="REZ12" s="102"/>
      <c r="RFA12" s="102"/>
      <c r="RFB12" s="102"/>
      <c r="RFC12" s="102"/>
      <c r="RFD12" s="102"/>
      <c r="RFE12" s="102"/>
      <c r="RFF12" s="102"/>
      <c r="RFG12" s="102"/>
      <c r="RFH12" s="102"/>
      <c r="RFI12" s="102"/>
      <c r="RFJ12" s="102"/>
      <c r="RFK12" s="102"/>
      <c r="RFL12" s="102"/>
      <c r="RFM12" s="102"/>
      <c r="RFN12" s="102"/>
      <c r="RFO12" s="102"/>
      <c r="RFP12" s="102"/>
      <c r="RFQ12" s="102"/>
      <c r="RFR12" s="102"/>
      <c r="RFS12" s="102"/>
      <c r="RFT12" s="102"/>
      <c r="RFU12" s="102"/>
      <c r="RFV12" s="102"/>
      <c r="RFW12" s="102"/>
      <c r="RFX12" s="102"/>
      <c r="RFY12" s="102"/>
      <c r="RFZ12" s="102"/>
      <c r="RGA12" s="102"/>
      <c r="RGB12" s="102"/>
      <c r="RGC12" s="102"/>
      <c r="RGD12" s="102"/>
      <c r="RGE12" s="102"/>
      <c r="RGF12" s="102"/>
      <c r="RGG12" s="102"/>
      <c r="RGH12" s="102"/>
      <c r="RGI12" s="102"/>
      <c r="RGJ12" s="102"/>
      <c r="RGK12" s="102"/>
      <c r="RGL12" s="102"/>
      <c r="RGM12" s="102"/>
      <c r="RGN12" s="102"/>
      <c r="RGO12" s="102"/>
      <c r="RGP12" s="102"/>
      <c r="RGQ12" s="102"/>
      <c r="RGR12" s="102"/>
      <c r="RGS12" s="102"/>
      <c r="RGT12" s="102"/>
      <c r="RGU12" s="102"/>
      <c r="RGV12" s="102"/>
      <c r="RGW12" s="102"/>
      <c r="RGX12" s="102"/>
      <c r="RGY12" s="102"/>
      <c r="RGZ12" s="102"/>
      <c r="RHA12" s="102"/>
      <c r="RHB12" s="102"/>
      <c r="RHC12" s="102"/>
      <c r="RHD12" s="102"/>
      <c r="RHE12" s="102"/>
      <c r="RHF12" s="102"/>
      <c r="RHG12" s="102"/>
      <c r="RHH12" s="102"/>
      <c r="RHI12" s="102"/>
      <c r="RHJ12" s="102"/>
      <c r="RHK12" s="102"/>
      <c r="RHL12" s="102"/>
      <c r="RHM12" s="102"/>
      <c r="RHN12" s="102"/>
      <c r="RHO12" s="102"/>
      <c r="RHP12" s="102"/>
      <c r="RHQ12" s="102"/>
      <c r="RHR12" s="102"/>
      <c r="RHS12" s="102"/>
      <c r="RHT12" s="102"/>
      <c r="RHU12" s="102"/>
      <c r="RHV12" s="102"/>
      <c r="RHW12" s="102"/>
      <c r="RHX12" s="102"/>
      <c r="RHY12" s="102"/>
      <c r="RHZ12" s="102"/>
      <c r="RIA12" s="102"/>
      <c r="RIB12" s="102"/>
      <c r="RIC12" s="102"/>
      <c r="RID12" s="102"/>
      <c r="RIE12" s="102"/>
      <c r="RIF12" s="102"/>
      <c r="RIG12" s="102"/>
      <c r="RIH12" s="102"/>
      <c r="RII12" s="102"/>
      <c r="RIJ12" s="102"/>
      <c r="RIK12" s="102"/>
      <c r="RIL12" s="102"/>
      <c r="RIM12" s="102"/>
      <c r="RIN12" s="102"/>
      <c r="RIO12" s="102"/>
      <c r="RIP12" s="102"/>
      <c r="RIQ12" s="102"/>
      <c r="RIR12" s="102"/>
      <c r="RIS12" s="102"/>
      <c r="RIT12" s="102"/>
      <c r="RIU12" s="102"/>
      <c r="RIV12" s="102"/>
      <c r="RIW12" s="102"/>
      <c r="RIX12" s="102"/>
      <c r="RIY12" s="102"/>
      <c r="RIZ12" s="102"/>
      <c r="RJA12" s="102"/>
      <c r="RJB12" s="102"/>
      <c r="RJC12" s="102"/>
      <c r="RJD12" s="102"/>
      <c r="RJE12" s="102"/>
      <c r="RJF12" s="102"/>
      <c r="RJG12" s="102"/>
      <c r="RJH12" s="102"/>
      <c r="RJI12" s="102"/>
      <c r="RJJ12" s="102"/>
      <c r="RJK12" s="102"/>
      <c r="RJL12" s="102"/>
      <c r="RJM12" s="102"/>
      <c r="RJN12" s="102"/>
      <c r="RJO12" s="102"/>
      <c r="RJP12" s="102"/>
      <c r="RJQ12" s="102"/>
      <c r="RJR12" s="102"/>
      <c r="RJS12" s="102"/>
      <c r="RJT12" s="102"/>
      <c r="RJU12" s="102"/>
      <c r="RJV12" s="102"/>
      <c r="RJW12" s="102"/>
      <c r="RJX12" s="102"/>
      <c r="RJY12" s="102"/>
      <c r="RJZ12" s="102"/>
      <c r="RKA12" s="102"/>
      <c r="RKB12" s="102"/>
      <c r="RKC12" s="102"/>
      <c r="RKD12" s="102"/>
      <c r="RKE12" s="102"/>
      <c r="RKF12" s="102"/>
      <c r="RKG12" s="102"/>
      <c r="RKH12" s="102"/>
      <c r="RKI12" s="102"/>
      <c r="RKJ12" s="102"/>
      <c r="RKK12" s="102"/>
      <c r="RKL12" s="102"/>
      <c r="RKM12" s="102"/>
      <c r="RKN12" s="102"/>
      <c r="RKO12" s="102"/>
      <c r="RKP12" s="102"/>
      <c r="RKQ12" s="102"/>
      <c r="RKR12" s="102"/>
      <c r="RKS12" s="102"/>
      <c r="RKT12" s="102"/>
      <c r="RKU12" s="102"/>
      <c r="RKV12" s="102"/>
      <c r="RKW12" s="102"/>
      <c r="RKX12" s="102"/>
      <c r="RKY12" s="102"/>
      <c r="RKZ12" s="102"/>
      <c r="RLA12" s="102"/>
      <c r="RLB12" s="102"/>
      <c r="RLC12" s="102"/>
      <c r="RLD12" s="102"/>
      <c r="RLE12" s="102"/>
      <c r="RLF12" s="102"/>
      <c r="RLG12" s="102"/>
      <c r="RLH12" s="102"/>
      <c r="RLI12" s="102"/>
      <c r="RLJ12" s="102"/>
      <c r="RLK12" s="102"/>
      <c r="RLL12" s="102"/>
      <c r="RLM12" s="102"/>
      <c r="RLN12" s="102"/>
      <c r="RLO12" s="102"/>
      <c r="RLP12" s="102"/>
      <c r="RLQ12" s="102"/>
      <c r="RLR12" s="102"/>
      <c r="RLS12" s="102"/>
      <c r="RLT12" s="102"/>
      <c r="RLU12" s="102"/>
      <c r="RLV12" s="102"/>
      <c r="RLW12" s="102"/>
      <c r="RLX12" s="102"/>
      <c r="RLY12" s="102"/>
      <c r="RLZ12" s="102"/>
      <c r="RMA12" s="102"/>
      <c r="RMB12" s="102"/>
      <c r="RMC12" s="102"/>
      <c r="RMD12" s="102"/>
      <c r="RME12" s="102"/>
      <c r="RMF12" s="102"/>
      <c r="RMG12" s="102"/>
      <c r="RMH12" s="102"/>
      <c r="RMI12" s="102"/>
      <c r="RMJ12" s="102"/>
      <c r="RMK12" s="102"/>
      <c r="RML12" s="102"/>
      <c r="RMM12" s="102"/>
      <c r="RMN12" s="102"/>
      <c r="RMO12" s="102"/>
      <c r="RMP12" s="102"/>
      <c r="RMQ12" s="102"/>
      <c r="RMR12" s="102"/>
      <c r="RMS12" s="102"/>
      <c r="RMT12" s="102"/>
      <c r="RMU12" s="102"/>
      <c r="RMV12" s="102"/>
      <c r="RMW12" s="102"/>
      <c r="RMX12" s="102"/>
      <c r="RMY12" s="102"/>
      <c r="RMZ12" s="102"/>
      <c r="RNA12" s="102"/>
      <c r="RNB12" s="102"/>
      <c r="RNC12" s="102"/>
      <c r="RND12" s="102"/>
      <c r="RNE12" s="102"/>
      <c r="RNF12" s="102"/>
      <c r="RNG12" s="102"/>
      <c r="RNH12" s="102"/>
      <c r="RNI12" s="102"/>
      <c r="RNJ12" s="102"/>
      <c r="RNK12" s="102"/>
      <c r="RNL12" s="102"/>
      <c r="RNM12" s="102"/>
      <c r="RNN12" s="102"/>
      <c r="RNO12" s="102"/>
      <c r="RNP12" s="102"/>
      <c r="RNQ12" s="102"/>
      <c r="RNR12" s="102"/>
      <c r="RNS12" s="102"/>
      <c r="RNT12" s="102"/>
      <c r="RNU12" s="102"/>
      <c r="RNV12" s="102"/>
      <c r="RNW12" s="102"/>
      <c r="RNX12" s="102"/>
      <c r="RNY12" s="102"/>
      <c r="RNZ12" s="102"/>
      <c r="ROA12" s="102"/>
      <c r="ROB12" s="102"/>
      <c r="ROC12" s="102"/>
      <c r="ROD12" s="102"/>
      <c r="ROE12" s="102"/>
      <c r="ROF12" s="102"/>
      <c r="ROG12" s="102"/>
      <c r="ROH12" s="102"/>
      <c r="ROI12" s="102"/>
      <c r="ROJ12" s="102"/>
      <c r="ROK12" s="102"/>
      <c r="ROL12" s="102"/>
      <c r="ROM12" s="102"/>
      <c r="RON12" s="102"/>
      <c r="ROO12" s="102"/>
      <c r="ROP12" s="102"/>
      <c r="ROQ12" s="102"/>
      <c r="ROR12" s="102"/>
      <c r="ROS12" s="102"/>
      <c r="ROT12" s="102"/>
      <c r="ROU12" s="102"/>
      <c r="ROV12" s="102"/>
      <c r="ROW12" s="102"/>
      <c r="ROX12" s="102"/>
      <c r="ROY12" s="102"/>
      <c r="ROZ12" s="102"/>
      <c r="RPA12" s="102"/>
      <c r="RPB12" s="102"/>
      <c r="RPC12" s="102"/>
      <c r="RPD12" s="102"/>
      <c r="RPE12" s="102"/>
      <c r="RPF12" s="102"/>
      <c r="RPG12" s="102"/>
      <c r="RPH12" s="102"/>
      <c r="RPI12" s="102"/>
      <c r="RPJ12" s="102"/>
      <c r="RPK12" s="102"/>
      <c r="RPL12" s="102"/>
      <c r="RPM12" s="102"/>
      <c r="RPN12" s="102"/>
      <c r="RPO12" s="102"/>
      <c r="RPP12" s="102"/>
      <c r="RPQ12" s="102"/>
      <c r="RPR12" s="102"/>
      <c r="RPS12" s="102"/>
      <c r="RPT12" s="102"/>
      <c r="RPU12" s="102"/>
      <c r="RPV12" s="102"/>
      <c r="RPW12" s="102"/>
      <c r="RPX12" s="102"/>
      <c r="RPY12" s="102"/>
      <c r="RPZ12" s="102"/>
      <c r="RQA12" s="102"/>
      <c r="RQB12" s="102"/>
      <c r="RQC12" s="102"/>
      <c r="RQD12" s="102"/>
      <c r="RQE12" s="102"/>
      <c r="RQF12" s="102"/>
      <c r="RQG12" s="102"/>
      <c r="RQH12" s="102"/>
      <c r="RQI12" s="102"/>
      <c r="RQJ12" s="102"/>
      <c r="RQK12" s="102"/>
      <c r="RQL12" s="102"/>
      <c r="RQM12" s="102"/>
      <c r="RQN12" s="102"/>
      <c r="RQO12" s="102"/>
      <c r="RQP12" s="102"/>
      <c r="RQQ12" s="102"/>
      <c r="RQR12" s="102"/>
      <c r="RQS12" s="102"/>
      <c r="RQT12" s="102"/>
      <c r="RQU12" s="102"/>
      <c r="RQV12" s="102"/>
      <c r="RQW12" s="102"/>
      <c r="RQX12" s="102"/>
      <c r="RQY12" s="102"/>
      <c r="RQZ12" s="102"/>
      <c r="RRA12" s="102"/>
      <c r="RRB12" s="102"/>
      <c r="RRC12" s="102"/>
      <c r="RRD12" s="102"/>
      <c r="RRE12" s="102"/>
      <c r="RRF12" s="102"/>
      <c r="RRG12" s="102"/>
      <c r="RRH12" s="102"/>
      <c r="RRI12" s="102"/>
      <c r="RRJ12" s="102"/>
      <c r="RRK12" s="102"/>
      <c r="RRL12" s="102"/>
      <c r="RRM12" s="102"/>
      <c r="RRN12" s="102"/>
      <c r="RRO12" s="102"/>
      <c r="RRP12" s="102"/>
      <c r="RRQ12" s="102"/>
      <c r="RRR12" s="102"/>
      <c r="RRS12" s="102"/>
      <c r="RRT12" s="102"/>
      <c r="RRU12" s="102"/>
      <c r="RRV12" s="102"/>
      <c r="RRW12" s="102"/>
      <c r="RRX12" s="102"/>
      <c r="RRY12" s="102"/>
      <c r="RRZ12" s="102"/>
      <c r="RSA12" s="102"/>
      <c r="RSB12" s="102"/>
      <c r="RSC12" s="102"/>
      <c r="RSD12" s="102"/>
      <c r="RSE12" s="102"/>
      <c r="RSF12" s="102"/>
      <c r="RSG12" s="102"/>
      <c r="RSH12" s="102"/>
      <c r="RSI12" s="102"/>
      <c r="RSJ12" s="102"/>
      <c r="RSK12" s="102"/>
      <c r="RSL12" s="102"/>
      <c r="RSM12" s="102"/>
      <c r="RSN12" s="102"/>
      <c r="RSO12" s="102"/>
      <c r="RSP12" s="102"/>
      <c r="RSQ12" s="102"/>
      <c r="RSR12" s="102"/>
      <c r="RSS12" s="102"/>
      <c r="RST12" s="102"/>
      <c r="RSU12" s="102"/>
      <c r="RSV12" s="102"/>
      <c r="RSW12" s="102"/>
      <c r="RSX12" s="102"/>
      <c r="RSY12" s="102"/>
      <c r="RSZ12" s="102"/>
      <c r="RTA12" s="102"/>
      <c r="RTB12" s="102"/>
      <c r="RTC12" s="102"/>
      <c r="RTD12" s="102"/>
      <c r="RTE12" s="102"/>
      <c r="RTF12" s="102"/>
      <c r="RTG12" s="102"/>
      <c r="RTH12" s="102"/>
      <c r="RTI12" s="102"/>
      <c r="RTJ12" s="102"/>
      <c r="RTK12" s="102"/>
      <c r="RTL12" s="102"/>
      <c r="RTM12" s="102"/>
      <c r="RTN12" s="102"/>
      <c r="RTO12" s="102"/>
      <c r="RTP12" s="102"/>
      <c r="RTQ12" s="102"/>
      <c r="RTR12" s="102"/>
      <c r="RTS12" s="102"/>
      <c r="RTT12" s="102"/>
      <c r="RTU12" s="102"/>
      <c r="RTV12" s="102"/>
      <c r="RTW12" s="102"/>
      <c r="RTX12" s="102"/>
      <c r="RTY12" s="102"/>
      <c r="RTZ12" s="102"/>
      <c r="RUA12" s="102"/>
      <c r="RUB12" s="102"/>
      <c r="RUC12" s="102"/>
      <c r="RUD12" s="102"/>
      <c r="RUE12" s="102"/>
      <c r="RUF12" s="102"/>
      <c r="RUG12" s="102"/>
      <c r="RUH12" s="102"/>
      <c r="RUI12" s="102"/>
      <c r="RUJ12" s="102"/>
      <c r="RUK12" s="102"/>
      <c r="RUL12" s="102"/>
      <c r="RUM12" s="102"/>
      <c r="RUN12" s="102"/>
      <c r="RUO12" s="102"/>
      <c r="RUP12" s="102"/>
      <c r="RUQ12" s="102"/>
      <c r="RUR12" s="102"/>
      <c r="RUS12" s="102"/>
      <c r="RUT12" s="102"/>
      <c r="RUU12" s="102"/>
      <c r="RUV12" s="102"/>
      <c r="RUW12" s="102"/>
      <c r="RUX12" s="102"/>
      <c r="RUY12" s="102"/>
      <c r="RUZ12" s="102"/>
      <c r="RVA12" s="102"/>
      <c r="RVB12" s="102"/>
      <c r="RVC12" s="102"/>
      <c r="RVD12" s="102"/>
      <c r="RVE12" s="102"/>
      <c r="RVF12" s="102"/>
      <c r="RVG12" s="102"/>
      <c r="RVH12" s="102"/>
      <c r="RVI12" s="102"/>
      <c r="RVJ12" s="102"/>
      <c r="RVK12" s="102"/>
      <c r="RVL12" s="102"/>
      <c r="RVM12" s="102"/>
      <c r="RVN12" s="102"/>
      <c r="RVO12" s="102"/>
      <c r="RVP12" s="102"/>
      <c r="RVQ12" s="102"/>
      <c r="RVR12" s="102"/>
      <c r="RVS12" s="102"/>
      <c r="RVT12" s="102"/>
      <c r="RVU12" s="102"/>
      <c r="RVV12" s="102"/>
      <c r="RVW12" s="102"/>
      <c r="RVX12" s="102"/>
      <c r="RVY12" s="102"/>
      <c r="RVZ12" s="102"/>
      <c r="RWA12" s="102"/>
      <c r="RWB12" s="102"/>
      <c r="RWC12" s="102"/>
      <c r="RWD12" s="102"/>
      <c r="RWE12" s="102"/>
      <c r="RWF12" s="102"/>
      <c r="RWG12" s="102"/>
      <c r="RWH12" s="102"/>
      <c r="RWI12" s="102"/>
      <c r="RWJ12" s="102"/>
      <c r="RWK12" s="102"/>
      <c r="RWL12" s="102"/>
      <c r="RWM12" s="102"/>
      <c r="RWN12" s="102"/>
      <c r="RWO12" s="102"/>
      <c r="RWP12" s="102"/>
      <c r="RWQ12" s="102"/>
      <c r="RWR12" s="102"/>
      <c r="RWS12" s="102"/>
      <c r="RWT12" s="102"/>
      <c r="RWU12" s="102"/>
      <c r="RWV12" s="102"/>
      <c r="RWW12" s="102"/>
      <c r="RWX12" s="102"/>
      <c r="RWY12" s="102"/>
      <c r="RWZ12" s="102"/>
      <c r="RXA12" s="102"/>
      <c r="RXB12" s="102"/>
      <c r="RXC12" s="102"/>
      <c r="RXD12" s="102"/>
      <c r="RXE12" s="102"/>
      <c r="RXF12" s="102"/>
      <c r="RXG12" s="102"/>
      <c r="RXH12" s="102"/>
      <c r="RXI12" s="102"/>
      <c r="RXJ12" s="102"/>
      <c r="RXK12" s="102"/>
      <c r="RXL12" s="102"/>
      <c r="RXM12" s="102"/>
      <c r="RXN12" s="102"/>
      <c r="RXO12" s="102"/>
      <c r="RXP12" s="102"/>
      <c r="RXQ12" s="102"/>
      <c r="RXR12" s="102"/>
      <c r="RXS12" s="102"/>
      <c r="RXT12" s="102"/>
      <c r="RXU12" s="102"/>
      <c r="RXV12" s="102"/>
      <c r="RXW12" s="102"/>
      <c r="RXX12" s="102"/>
      <c r="RXY12" s="102"/>
      <c r="RXZ12" s="102"/>
      <c r="RYA12" s="102"/>
      <c r="RYB12" s="102"/>
      <c r="RYC12" s="102"/>
      <c r="RYD12" s="102"/>
      <c r="RYE12" s="102"/>
      <c r="RYF12" s="102"/>
      <c r="RYG12" s="102"/>
      <c r="RYH12" s="102"/>
      <c r="RYI12" s="102"/>
      <c r="RYJ12" s="102"/>
      <c r="RYK12" s="102"/>
      <c r="RYL12" s="102"/>
      <c r="RYM12" s="102"/>
      <c r="RYN12" s="102"/>
      <c r="RYO12" s="102"/>
      <c r="RYP12" s="102"/>
      <c r="RYQ12" s="102"/>
      <c r="RYR12" s="102"/>
      <c r="RYS12" s="102"/>
      <c r="RYT12" s="102"/>
      <c r="RYU12" s="102"/>
      <c r="RYV12" s="102"/>
      <c r="RYW12" s="102"/>
      <c r="RYX12" s="102"/>
      <c r="RYY12" s="102"/>
      <c r="RYZ12" s="102"/>
      <c r="RZA12" s="102"/>
      <c r="RZB12" s="102"/>
      <c r="RZC12" s="102"/>
      <c r="RZD12" s="102"/>
      <c r="RZE12" s="102"/>
      <c r="RZF12" s="102"/>
      <c r="RZG12" s="102"/>
      <c r="RZH12" s="102"/>
      <c r="RZI12" s="102"/>
      <c r="RZJ12" s="102"/>
      <c r="RZK12" s="102"/>
      <c r="RZL12" s="102"/>
      <c r="RZM12" s="102"/>
      <c r="RZN12" s="102"/>
      <c r="RZO12" s="102"/>
      <c r="RZP12" s="102"/>
      <c r="RZQ12" s="102"/>
      <c r="RZR12" s="102"/>
      <c r="RZS12" s="102"/>
      <c r="RZT12" s="102"/>
      <c r="RZU12" s="102"/>
      <c r="RZV12" s="102"/>
      <c r="RZW12" s="102"/>
      <c r="RZX12" s="102"/>
      <c r="RZY12" s="102"/>
      <c r="RZZ12" s="102"/>
      <c r="SAA12" s="102"/>
      <c r="SAB12" s="102"/>
      <c r="SAC12" s="102"/>
      <c r="SAD12" s="102"/>
      <c r="SAE12" s="102"/>
      <c r="SAF12" s="102"/>
      <c r="SAG12" s="102"/>
      <c r="SAH12" s="102"/>
      <c r="SAI12" s="102"/>
      <c r="SAJ12" s="102"/>
      <c r="SAK12" s="102"/>
      <c r="SAL12" s="102"/>
      <c r="SAM12" s="102"/>
      <c r="SAN12" s="102"/>
      <c r="SAO12" s="102"/>
      <c r="SAP12" s="102"/>
      <c r="SAQ12" s="102"/>
      <c r="SAR12" s="102"/>
      <c r="SAS12" s="102"/>
      <c r="SAT12" s="102"/>
      <c r="SAU12" s="102"/>
      <c r="SAV12" s="102"/>
      <c r="SAW12" s="102"/>
      <c r="SAX12" s="102"/>
      <c r="SAY12" s="102"/>
      <c r="SAZ12" s="102"/>
      <c r="SBA12" s="102"/>
      <c r="SBB12" s="102"/>
      <c r="SBC12" s="102"/>
      <c r="SBD12" s="102"/>
      <c r="SBE12" s="102"/>
      <c r="SBF12" s="102"/>
      <c r="SBG12" s="102"/>
      <c r="SBH12" s="102"/>
      <c r="SBI12" s="102"/>
      <c r="SBJ12" s="102"/>
      <c r="SBK12" s="102"/>
      <c r="SBL12" s="102"/>
      <c r="SBM12" s="102"/>
      <c r="SBN12" s="102"/>
      <c r="SBO12" s="102"/>
      <c r="SBP12" s="102"/>
      <c r="SBQ12" s="102"/>
      <c r="SBR12" s="102"/>
      <c r="SBS12" s="102"/>
      <c r="SBT12" s="102"/>
      <c r="SBU12" s="102"/>
      <c r="SBV12" s="102"/>
      <c r="SBW12" s="102"/>
      <c r="SBX12" s="102"/>
      <c r="SBY12" s="102"/>
      <c r="SBZ12" s="102"/>
      <c r="SCA12" s="102"/>
      <c r="SCB12" s="102"/>
      <c r="SCC12" s="102"/>
      <c r="SCD12" s="102"/>
      <c r="SCE12" s="102"/>
      <c r="SCF12" s="102"/>
      <c r="SCG12" s="102"/>
      <c r="SCH12" s="102"/>
      <c r="SCI12" s="102"/>
      <c r="SCJ12" s="102"/>
      <c r="SCK12" s="102"/>
      <c r="SCL12" s="102"/>
      <c r="SCM12" s="102"/>
      <c r="SCN12" s="102"/>
      <c r="SCO12" s="102"/>
      <c r="SCP12" s="102"/>
      <c r="SCQ12" s="102"/>
      <c r="SCR12" s="102"/>
      <c r="SCS12" s="102"/>
      <c r="SCT12" s="102"/>
      <c r="SCU12" s="102"/>
      <c r="SCV12" s="102"/>
      <c r="SCW12" s="102"/>
      <c r="SCX12" s="102"/>
      <c r="SCY12" s="102"/>
      <c r="SCZ12" s="102"/>
      <c r="SDA12" s="102"/>
      <c r="SDB12" s="102"/>
      <c r="SDC12" s="102"/>
      <c r="SDD12" s="102"/>
      <c r="SDE12" s="102"/>
      <c r="SDF12" s="102"/>
      <c r="SDG12" s="102"/>
      <c r="SDH12" s="102"/>
      <c r="SDI12" s="102"/>
      <c r="SDJ12" s="102"/>
      <c r="SDK12" s="102"/>
      <c r="SDL12" s="102"/>
      <c r="SDM12" s="102"/>
      <c r="SDN12" s="102"/>
      <c r="SDO12" s="102"/>
      <c r="SDP12" s="102"/>
      <c r="SDQ12" s="102"/>
      <c r="SDR12" s="102"/>
      <c r="SDS12" s="102"/>
      <c r="SDT12" s="102"/>
      <c r="SDU12" s="102"/>
      <c r="SDV12" s="102"/>
      <c r="SDW12" s="102"/>
      <c r="SDX12" s="102"/>
      <c r="SDY12" s="102"/>
      <c r="SDZ12" s="102"/>
      <c r="SEA12" s="102"/>
      <c r="SEB12" s="102"/>
      <c r="SEC12" s="102"/>
      <c r="SED12" s="102"/>
      <c r="SEE12" s="102"/>
      <c r="SEF12" s="102"/>
      <c r="SEG12" s="102"/>
      <c r="SEH12" s="102"/>
      <c r="SEI12" s="102"/>
      <c r="SEJ12" s="102"/>
      <c r="SEK12" s="102"/>
      <c r="SEL12" s="102"/>
      <c r="SEM12" s="102"/>
      <c r="SEN12" s="102"/>
      <c r="SEO12" s="102"/>
      <c r="SEP12" s="102"/>
      <c r="SEQ12" s="102"/>
      <c r="SER12" s="102"/>
      <c r="SES12" s="102"/>
      <c r="SET12" s="102"/>
      <c r="SEU12" s="102"/>
      <c r="SEV12" s="102"/>
      <c r="SEW12" s="102"/>
      <c r="SEX12" s="102"/>
      <c r="SEY12" s="102"/>
      <c r="SEZ12" s="102"/>
      <c r="SFA12" s="102"/>
      <c r="SFB12" s="102"/>
      <c r="SFC12" s="102"/>
      <c r="SFD12" s="102"/>
      <c r="SFE12" s="102"/>
      <c r="SFF12" s="102"/>
      <c r="SFG12" s="102"/>
      <c r="SFH12" s="102"/>
      <c r="SFI12" s="102"/>
      <c r="SFJ12" s="102"/>
      <c r="SFK12" s="102"/>
      <c r="SFL12" s="102"/>
      <c r="SFM12" s="102"/>
      <c r="SFN12" s="102"/>
      <c r="SFO12" s="102"/>
      <c r="SFP12" s="102"/>
      <c r="SFQ12" s="102"/>
      <c r="SFR12" s="102"/>
      <c r="SFS12" s="102"/>
      <c r="SFT12" s="102"/>
      <c r="SFU12" s="102"/>
      <c r="SFV12" s="102"/>
      <c r="SFW12" s="102"/>
      <c r="SFX12" s="102"/>
      <c r="SFY12" s="102"/>
      <c r="SFZ12" s="102"/>
      <c r="SGA12" s="102"/>
      <c r="SGB12" s="102"/>
      <c r="SGC12" s="102"/>
      <c r="SGD12" s="102"/>
      <c r="SGE12" s="102"/>
      <c r="SGF12" s="102"/>
      <c r="SGG12" s="102"/>
      <c r="SGH12" s="102"/>
      <c r="SGI12" s="102"/>
      <c r="SGJ12" s="102"/>
      <c r="SGK12" s="102"/>
      <c r="SGL12" s="102"/>
      <c r="SGM12" s="102"/>
      <c r="SGN12" s="102"/>
      <c r="SGO12" s="102"/>
      <c r="SGP12" s="102"/>
      <c r="SGQ12" s="102"/>
      <c r="SGR12" s="102"/>
      <c r="SGS12" s="102"/>
      <c r="SGT12" s="102"/>
      <c r="SGU12" s="102"/>
      <c r="SGV12" s="102"/>
      <c r="SGW12" s="102"/>
      <c r="SGX12" s="102"/>
      <c r="SGY12" s="102"/>
      <c r="SGZ12" s="102"/>
      <c r="SHA12" s="102"/>
      <c r="SHB12" s="102"/>
      <c r="SHC12" s="102"/>
      <c r="SHD12" s="102"/>
      <c r="SHE12" s="102"/>
      <c r="SHF12" s="102"/>
      <c r="SHG12" s="102"/>
      <c r="SHH12" s="102"/>
      <c r="SHI12" s="102"/>
      <c r="SHJ12" s="102"/>
      <c r="SHK12" s="102"/>
      <c r="SHL12" s="102"/>
      <c r="SHM12" s="102"/>
      <c r="SHN12" s="102"/>
      <c r="SHO12" s="102"/>
      <c r="SHP12" s="102"/>
      <c r="SHQ12" s="102"/>
      <c r="SHR12" s="102"/>
      <c r="SHS12" s="102"/>
      <c r="SHT12" s="102"/>
      <c r="SHU12" s="102"/>
      <c r="SHV12" s="102"/>
      <c r="SHW12" s="102"/>
      <c r="SHX12" s="102"/>
      <c r="SHY12" s="102"/>
      <c r="SHZ12" s="102"/>
      <c r="SIA12" s="102"/>
      <c r="SIB12" s="102"/>
      <c r="SIC12" s="102"/>
      <c r="SID12" s="102"/>
      <c r="SIE12" s="102"/>
      <c r="SIF12" s="102"/>
      <c r="SIG12" s="102"/>
      <c r="SIH12" s="102"/>
      <c r="SII12" s="102"/>
      <c r="SIJ12" s="102"/>
      <c r="SIK12" s="102"/>
      <c r="SIL12" s="102"/>
      <c r="SIM12" s="102"/>
      <c r="SIN12" s="102"/>
      <c r="SIO12" s="102"/>
      <c r="SIP12" s="102"/>
      <c r="SIQ12" s="102"/>
      <c r="SIR12" s="102"/>
      <c r="SIS12" s="102"/>
      <c r="SIT12" s="102"/>
      <c r="SIU12" s="102"/>
      <c r="SIV12" s="102"/>
      <c r="SIW12" s="102"/>
      <c r="SIX12" s="102"/>
      <c r="SIY12" s="102"/>
      <c r="SIZ12" s="102"/>
      <c r="SJA12" s="102"/>
      <c r="SJB12" s="102"/>
      <c r="SJC12" s="102"/>
      <c r="SJD12" s="102"/>
      <c r="SJE12" s="102"/>
      <c r="SJF12" s="102"/>
      <c r="SJG12" s="102"/>
      <c r="SJH12" s="102"/>
      <c r="SJI12" s="102"/>
      <c r="SJJ12" s="102"/>
      <c r="SJK12" s="102"/>
      <c r="SJL12" s="102"/>
      <c r="SJM12" s="102"/>
      <c r="SJN12" s="102"/>
      <c r="SJO12" s="102"/>
      <c r="SJP12" s="102"/>
      <c r="SJQ12" s="102"/>
      <c r="SJR12" s="102"/>
      <c r="SJS12" s="102"/>
      <c r="SJT12" s="102"/>
      <c r="SJU12" s="102"/>
      <c r="SJV12" s="102"/>
      <c r="SJW12" s="102"/>
      <c r="SJX12" s="102"/>
      <c r="SJY12" s="102"/>
      <c r="SJZ12" s="102"/>
      <c r="SKA12" s="102"/>
      <c r="SKB12" s="102"/>
      <c r="SKC12" s="102"/>
      <c r="SKD12" s="102"/>
      <c r="SKE12" s="102"/>
      <c r="SKF12" s="102"/>
      <c r="SKG12" s="102"/>
      <c r="SKH12" s="102"/>
      <c r="SKI12" s="102"/>
      <c r="SKJ12" s="102"/>
      <c r="SKK12" s="102"/>
      <c r="SKL12" s="102"/>
      <c r="SKM12" s="102"/>
      <c r="SKN12" s="102"/>
      <c r="SKO12" s="102"/>
      <c r="SKP12" s="102"/>
      <c r="SKQ12" s="102"/>
      <c r="SKR12" s="102"/>
      <c r="SKS12" s="102"/>
      <c r="SKT12" s="102"/>
      <c r="SKU12" s="102"/>
      <c r="SKV12" s="102"/>
      <c r="SKW12" s="102"/>
      <c r="SKX12" s="102"/>
      <c r="SKY12" s="102"/>
      <c r="SKZ12" s="102"/>
      <c r="SLA12" s="102"/>
      <c r="SLB12" s="102"/>
      <c r="SLC12" s="102"/>
      <c r="SLD12" s="102"/>
      <c r="SLE12" s="102"/>
      <c r="SLF12" s="102"/>
      <c r="SLG12" s="102"/>
      <c r="SLH12" s="102"/>
      <c r="SLI12" s="102"/>
      <c r="SLJ12" s="102"/>
      <c r="SLK12" s="102"/>
      <c r="SLL12" s="102"/>
      <c r="SLM12" s="102"/>
      <c r="SLN12" s="102"/>
      <c r="SLO12" s="102"/>
      <c r="SLP12" s="102"/>
      <c r="SLQ12" s="102"/>
      <c r="SLR12" s="102"/>
      <c r="SLS12" s="102"/>
      <c r="SLT12" s="102"/>
      <c r="SLU12" s="102"/>
      <c r="SLV12" s="102"/>
      <c r="SLW12" s="102"/>
      <c r="SLX12" s="102"/>
      <c r="SLY12" s="102"/>
      <c r="SLZ12" s="102"/>
      <c r="SMA12" s="102"/>
      <c r="SMB12" s="102"/>
      <c r="SMC12" s="102"/>
      <c r="SMD12" s="102"/>
      <c r="SME12" s="102"/>
      <c r="SMF12" s="102"/>
      <c r="SMG12" s="102"/>
      <c r="SMH12" s="102"/>
      <c r="SMI12" s="102"/>
      <c r="SMJ12" s="102"/>
      <c r="SMK12" s="102"/>
      <c r="SML12" s="102"/>
      <c r="SMM12" s="102"/>
      <c r="SMN12" s="102"/>
      <c r="SMO12" s="102"/>
      <c r="SMP12" s="102"/>
      <c r="SMQ12" s="102"/>
      <c r="SMR12" s="102"/>
      <c r="SMS12" s="102"/>
      <c r="SMT12" s="102"/>
      <c r="SMU12" s="102"/>
      <c r="SMV12" s="102"/>
      <c r="SMW12" s="102"/>
      <c r="SMX12" s="102"/>
      <c r="SMY12" s="102"/>
      <c r="SMZ12" s="102"/>
      <c r="SNA12" s="102"/>
      <c r="SNB12" s="102"/>
      <c r="SNC12" s="102"/>
      <c r="SND12" s="102"/>
      <c r="SNE12" s="102"/>
      <c r="SNF12" s="102"/>
      <c r="SNG12" s="102"/>
      <c r="SNH12" s="102"/>
      <c r="SNI12" s="102"/>
      <c r="SNJ12" s="102"/>
      <c r="SNK12" s="102"/>
      <c r="SNL12" s="102"/>
      <c r="SNM12" s="102"/>
      <c r="SNN12" s="102"/>
      <c r="SNO12" s="102"/>
      <c r="SNP12" s="102"/>
      <c r="SNQ12" s="102"/>
      <c r="SNR12" s="102"/>
      <c r="SNS12" s="102"/>
      <c r="SNT12" s="102"/>
      <c r="SNU12" s="102"/>
      <c r="SNV12" s="102"/>
      <c r="SNW12" s="102"/>
      <c r="SNX12" s="102"/>
      <c r="SNY12" s="102"/>
      <c r="SNZ12" s="102"/>
      <c r="SOA12" s="102"/>
      <c r="SOB12" s="102"/>
      <c r="SOC12" s="102"/>
      <c r="SOD12" s="102"/>
      <c r="SOE12" s="102"/>
      <c r="SOF12" s="102"/>
      <c r="SOG12" s="102"/>
      <c r="SOH12" s="102"/>
      <c r="SOI12" s="102"/>
      <c r="SOJ12" s="102"/>
      <c r="SOK12" s="102"/>
      <c r="SOL12" s="102"/>
      <c r="SOM12" s="102"/>
      <c r="SON12" s="102"/>
      <c r="SOO12" s="102"/>
      <c r="SOP12" s="102"/>
      <c r="SOQ12" s="102"/>
      <c r="SOR12" s="102"/>
      <c r="SOS12" s="102"/>
      <c r="SOT12" s="102"/>
      <c r="SOU12" s="102"/>
      <c r="SOV12" s="102"/>
      <c r="SOW12" s="102"/>
      <c r="SOX12" s="102"/>
      <c r="SOY12" s="102"/>
      <c r="SOZ12" s="102"/>
      <c r="SPA12" s="102"/>
      <c r="SPB12" s="102"/>
      <c r="SPC12" s="102"/>
      <c r="SPD12" s="102"/>
      <c r="SPE12" s="102"/>
      <c r="SPF12" s="102"/>
      <c r="SPG12" s="102"/>
      <c r="SPH12" s="102"/>
      <c r="SPI12" s="102"/>
      <c r="SPJ12" s="102"/>
      <c r="SPK12" s="102"/>
      <c r="SPL12" s="102"/>
      <c r="SPM12" s="102"/>
      <c r="SPN12" s="102"/>
      <c r="SPO12" s="102"/>
      <c r="SPP12" s="102"/>
      <c r="SPQ12" s="102"/>
      <c r="SPR12" s="102"/>
      <c r="SPS12" s="102"/>
      <c r="SPT12" s="102"/>
      <c r="SPU12" s="102"/>
      <c r="SPV12" s="102"/>
      <c r="SPW12" s="102"/>
      <c r="SPX12" s="102"/>
      <c r="SPY12" s="102"/>
      <c r="SPZ12" s="102"/>
      <c r="SQA12" s="102"/>
      <c r="SQB12" s="102"/>
      <c r="SQC12" s="102"/>
      <c r="SQD12" s="102"/>
      <c r="SQE12" s="102"/>
      <c r="SQF12" s="102"/>
      <c r="SQG12" s="102"/>
      <c r="SQH12" s="102"/>
      <c r="SQI12" s="102"/>
      <c r="SQJ12" s="102"/>
      <c r="SQK12" s="102"/>
      <c r="SQL12" s="102"/>
      <c r="SQM12" s="102"/>
      <c r="SQN12" s="102"/>
      <c r="SQO12" s="102"/>
      <c r="SQP12" s="102"/>
      <c r="SQQ12" s="102"/>
      <c r="SQR12" s="102"/>
      <c r="SQS12" s="102"/>
      <c r="SQT12" s="102"/>
      <c r="SQU12" s="102"/>
      <c r="SQV12" s="102"/>
      <c r="SQW12" s="102"/>
      <c r="SQX12" s="102"/>
      <c r="SQY12" s="102"/>
      <c r="SQZ12" s="102"/>
      <c r="SRA12" s="102"/>
      <c r="SRB12" s="102"/>
      <c r="SRC12" s="102"/>
      <c r="SRD12" s="102"/>
      <c r="SRE12" s="102"/>
      <c r="SRF12" s="102"/>
      <c r="SRG12" s="102"/>
      <c r="SRH12" s="102"/>
      <c r="SRI12" s="102"/>
      <c r="SRJ12" s="102"/>
      <c r="SRK12" s="102"/>
      <c r="SRL12" s="102"/>
      <c r="SRM12" s="102"/>
      <c r="SRN12" s="102"/>
      <c r="SRO12" s="102"/>
      <c r="SRP12" s="102"/>
      <c r="SRQ12" s="102"/>
      <c r="SRR12" s="102"/>
      <c r="SRS12" s="102"/>
      <c r="SRT12" s="102"/>
      <c r="SRU12" s="102"/>
      <c r="SRV12" s="102"/>
      <c r="SRW12" s="102"/>
      <c r="SRX12" s="102"/>
      <c r="SRY12" s="102"/>
      <c r="SRZ12" s="102"/>
      <c r="SSA12" s="102"/>
      <c r="SSB12" s="102"/>
      <c r="SSC12" s="102"/>
      <c r="SSD12" s="102"/>
      <c r="SSE12" s="102"/>
      <c r="SSF12" s="102"/>
      <c r="SSG12" s="102"/>
      <c r="SSH12" s="102"/>
      <c r="SSI12" s="102"/>
      <c r="SSJ12" s="102"/>
      <c r="SSK12" s="102"/>
      <c r="SSL12" s="102"/>
      <c r="SSM12" s="102"/>
      <c r="SSN12" s="102"/>
      <c r="SSO12" s="102"/>
      <c r="SSP12" s="102"/>
      <c r="SSQ12" s="102"/>
      <c r="SSR12" s="102"/>
      <c r="SSS12" s="102"/>
      <c r="SST12" s="102"/>
      <c r="SSU12" s="102"/>
      <c r="SSV12" s="102"/>
      <c r="SSW12" s="102"/>
      <c r="SSX12" s="102"/>
      <c r="SSY12" s="102"/>
      <c r="SSZ12" s="102"/>
      <c r="STA12" s="102"/>
      <c r="STB12" s="102"/>
      <c r="STC12" s="102"/>
      <c r="STD12" s="102"/>
      <c r="STE12" s="102"/>
      <c r="STF12" s="102"/>
      <c r="STG12" s="102"/>
      <c r="STH12" s="102"/>
      <c r="STI12" s="102"/>
      <c r="STJ12" s="102"/>
      <c r="STK12" s="102"/>
      <c r="STL12" s="102"/>
      <c r="STM12" s="102"/>
      <c r="STN12" s="102"/>
      <c r="STO12" s="102"/>
      <c r="STP12" s="102"/>
      <c r="STQ12" s="102"/>
      <c r="STR12" s="102"/>
      <c r="STS12" s="102"/>
      <c r="STT12" s="102"/>
      <c r="STU12" s="102"/>
      <c r="STV12" s="102"/>
      <c r="STW12" s="102"/>
      <c r="STX12" s="102"/>
      <c r="STY12" s="102"/>
      <c r="STZ12" s="102"/>
      <c r="SUA12" s="102"/>
      <c r="SUB12" s="102"/>
      <c r="SUC12" s="102"/>
      <c r="SUD12" s="102"/>
      <c r="SUE12" s="102"/>
      <c r="SUF12" s="102"/>
      <c r="SUG12" s="102"/>
      <c r="SUH12" s="102"/>
      <c r="SUI12" s="102"/>
      <c r="SUJ12" s="102"/>
      <c r="SUK12" s="102"/>
      <c r="SUL12" s="102"/>
      <c r="SUM12" s="102"/>
      <c r="SUN12" s="102"/>
      <c r="SUO12" s="102"/>
      <c r="SUP12" s="102"/>
      <c r="SUQ12" s="102"/>
      <c r="SUR12" s="102"/>
      <c r="SUS12" s="102"/>
      <c r="SUT12" s="102"/>
      <c r="SUU12" s="102"/>
      <c r="SUV12" s="102"/>
      <c r="SUW12" s="102"/>
      <c r="SUX12" s="102"/>
      <c r="SUY12" s="102"/>
      <c r="SUZ12" s="102"/>
      <c r="SVA12" s="102"/>
      <c r="SVB12" s="102"/>
      <c r="SVC12" s="102"/>
      <c r="SVD12" s="102"/>
      <c r="SVE12" s="102"/>
      <c r="SVF12" s="102"/>
      <c r="SVG12" s="102"/>
      <c r="SVH12" s="102"/>
      <c r="SVI12" s="102"/>
      <c r="SVJ12" s="102"/>
      <c r="SVK12" s="102"/>
      <c r="SVL12" s="102"/>
      <c r="SVM12" s="102"/>
      <c r="SVN12" s="102"/>
      <c r="SVO12" s="102"/>
      <c r="SVP12" s="102"/>
      <c r="SVQ12" s="102"/>
      <c r="SVR12" s="102"/>
      <c r="SVS12" s="102"/>
      <c r="SVT12" s="102"/>
      <c r="SVU12" s="102"/>
      <c r="SVV12" s="102"/>
      <c r="SVW12" s="102"/>
      <c r="SVX12" s="102"/>
      <c r="SVY12" s="102"/>
      <c r="SVZ12" s="102"/>
      <c r="SWA12" s="102"/>
      <c r="SWB12" s="102"/>
      <c r="SWC12" s="102"/>
      <c r="SWD12" s="102"/>
      <c r="SWE12" s="102"/>
      <c r="SWF12" s="102"/>
      <c r="SWG12" s="102"/>
      <c r="SWH12" s="102"/>
      <c r="SWI12" s="102"/>
      <c r="SWJ12" s="102"/>
      <c r="SWK12" s="102"/>
      <c r="SWL12" s="102"/>
      <c r="SWM12" s="102"/>
      <c r="SWN12" s="102"/>
      <c r="SWO12" s="102"/>
      <c r="SWP12" s="102"/>
      <c r="SWQ12" s="102"/>
      <c r="SWR12" s="102"/>
      <c r="SWS12" s="102"/>
      <c r="SWT12" s="102"/>
      <c r="SWU12" s="102"/>
      <c r="SWV12" s="102"/>
      <c r="SWW12" s="102"/>
      <c r="SWX12" s="102"/>
      <c r="SWY12" s="102"/>
      <c r="SWZ12" s="102"/>
      <c r="SXA12" s="102"/>
      <c r="SXB12" s="102"/>
      <c r="SXC12" s="102"/>
      <c r="SXD12" s="102"/>
      <c r="SXE12" s="102"/>
      <c r="SXF12" s="102"/>
      <c r="SXG12" s="102"/>
      <c r="SXH12" s="102"/>
      <c r="SXI12" s="102"/>
      <c r="SXJ12" s="102"/>
      <c r="SXK12" s="102"/>
      <c r="SXL12" s="102"/>
      <c r="SXM12" s="102"/>
      <c r="SXN12" s="102"/>
      <c r="SXO12" s="102"/>
      <c r="SXP12" s="102"/>
      <c r="SXQ12" s="102"/>
      <c r="SXR12" s="102"/>
      <c r="SXS12" s="102"/>
      <c r="SXT12" s="102"/>
      <c r="SXU12" s="102"/>
      <c r="SXV12" s="102"/>
      <c r="SXW12" s="102"/>
      <c r="SXX12" s="102"/>
      <c r="SXY12" s="102"/>
      <c r="SXZ12" s="102"/>
      <c r="SYA12" s="102"/>
      <c r="SYB12" s="102"/>
      <c r="SYC12" s="102"/>
      <c r="SYD12" s="102"/>
      <c r="SYE12" s="102"/>
      <c r="SYF12" s="102"/>
      <c r="SYG12" s="102"/>
      <c r="SYH12" s="102"/>
      <c r="SYI12" s="102"/>
      <c r="SYJ12" s="102"/>
      <c r="SYK12" s="102"/>
      <c r="SYL12" s="102"/>
      <c r="SYM12" s="102"/>
      <c r="SYN12" s="102"/>
      <c r="SYO12" s="102"/>
      <c r="SYP12" s="102"/>
      <c r="SYQ12" s="102"/>
      <c r="SYR12" s="102"/>
      <c r="SYS12" s="102"/>
      <c r="SYT12" s="102"/>
      <c r="SYU12" s="102"/>
      <c r="SYV12" s="102"/>
      <c r="SYW12" s="102"/>
      <c r="SYX12" s="102"/>
      <c r="SYY12" s="102"/>
      <c r="SYZ12" s="102"/>
      <c r="SZA12" s="102"/>
      <c r="SZB12" s="102"/>
      <c r="SZC12" s="102"/>
      <c r="SZD12" s="102"/>
      <c r="SZE12" s="102"/>
      <c r="SZF12" s="102"/>
      <c r="SZG12" s="102"/>
      <c r="SZH12" s="102"/>
      <c r="SZI12" s="102"/>
      <c r="SZJ12" s="102"/>
      <c r="SZK12" s="102"/>
      <c r="SZL12" s="102"/>
      <c r="SZM12" s="102"/>
      <c r="SZN12" s="102"/>
      <c r="SZO12" s="102"/>
      <c r="SZP12" s="102"/>
      <c r="SZQ12" s="102"/>
      <c r="SZR12" s="102"/>
      <c r="SZS12" s="102"/>
      <c r="SZT12" s="102"/>
      <c r="SZU12" s="102"/>
      <c r="SZV12" s="102"/>
      <c r="SZW12" s="102"/>
      <c r="SZX12" s="102"/>
      <c r="SZY12" s="102"/>
      <c r="SZZ12" s="102"/>
      <c r="TAA12" s="102"/>
      <c r="TAB12" s="102"/>
      <c r="TAC12" s="102"/>
      <c r="TAD12" s="102"/>
      <c r="TAE12" s="102"/>
      <c r="TAF12" s="102"/>
      <c r="TAG12" s="102"/>
      <c r="TAH12" s="102"/>
      <c r="TAI12" s="102"/>
      <c r="TAJ12" s="102"/>
      <c r="TAK12" s="102"/>
      <c r="TAL12" s="102"/>
      <c r="TAM12" s="102"/>
      <c r="TAN12" s="102"/>
      <c r="TAO12" s="102"/>
      <c r="TAP12" s="102"/>
      <c r="TAQ12" s="102"/>
      <c r="TAR12" s="102"/>
      <c r="TAS12" s="102"/>
      <c r="TAT12" s="102"/>
      <c r="TAU12" s="102"/>
      <c r="TAV12" s="102"/>
      <c r="TAW12" s="102"/>
      <c r="TAX12" s="102"/>
      <c r="TAY12" s="102"/>
      <c r="TAZ12" s="102"/>
      <c r="TBA12" s="102"/>
      <c r="TBB12" s="102"/>
      <c r="TBC12" s="102"/>
      <c r="TBD12" s="102"/>
      <c r="TBE12" s="102"/>
      <c r="TBF12" s="102"/>
      <c r="TBG12" s="102"/>
      <c r="TBH12" s="102"/>
      <c r="TBI12" s="102"/>
      <c r="TBJ12" s="102"/>
      <c r="TBK12" s="102"/>
      <c r="TBL12" s="102"/>
      <c r="TBM12" s="102"/>
      <c r="TBN12" s="102"/>
      <c r="TBO12" s="102"/>
      <c r="TBP12" s="102"/>
      <c r="TBQ12" s="102"/>
      <c r="TBR12" s="102"/>
      <c r="TBS12" s="102"/>
      <c r="TBT12" s="102"/>
      <c r="TBU12" s="102"/>
      <c r="TBV12" s="102"/>
      <c r="TBW12" s="102"/>
      <c r="TBX12" s="102"/>
      <c r="TBY12" s="102"/>
      <c r="TBZ12" s="102"/>
      <c r="TCA12" s="102"/>
      <c r="TCB12" s="102"/>
      <c r="TCC12" s="102"/>
      <c r="TCD12" s="102"/>
      <c r="TCE12" s="102"/>
      <c r="TCF12" s="102"/>
      <c r="TCG12" s="102"/>
      <c r="TCH12" s="102"/>
      <c r="TCI12" s="102"/>
      <c r="TCJ12" s="102"/>
      <c r="TCK12" s="102"/>
      <c r="TCL12" s="102"/>
      <c r="TCM12" s="102"/>
      <c r="TCN12" s="102"/>
      <c r="TCO12" s="102"/>
      <c r="TCP12" s="102"/>
      <c r="TCQ12" s="102"/>
      <c r="TCR12" s="102"/>
      <c r="TCS12" s="102"/>
      <c r="TCT12" s="102"/>
      <c r="TCU12" s="102"/>
      <c r="TCV12" s="102"/>
      <c r="TCW12" s="102"/>
      <c r="TCX12" s="102"/>
      <c r="TCY12" s="102"/>
      <c r="TCZ12" s="102"/>
      <c r="TDA12" s="102"/>
      <c r="TDB12" s="102"/>
      <c r="TDC12" s="102"/>
      <c r="TDD12" s="102"/>
      <c r="TDE12" s="102"/>
      <c r="TDF12" s="102"/>
      <c r="TDG12" s="102"/>
      <c r="TDH12" s="102"/>
      <c r="TDI12" s="102"/>
      <c r="TDJ12" s="102"/>
      <c r="TDK12" s="102"/>
      <c r="TDL12" s="102"/>
      <c r="TDM12" s="102"/>
      <c r="TDN12" s="102"/>
      <c r="TDO12" s="102"/>
      <c r="TDP12" s="102"/>
      <c r="TDQ12" s="102"/>
      <c r="TDR12" s="102"/>
      <c r="TDS12" s="102"/>
      <c r="TDT12" s="102"/>
      <c r="TDU12" s="102"/>
      <c r="TDV12" s="102"/>
      <c r="TDW12" s="102"/>
      <c r="TDX12" s="102"/>
      <c r="TDY12" s="102"/>
      <c r="TDZ12" s="102"/>
      <c r="TEA12" s="102"/>
      <c r="TEB12" s="102"/>
      <c r="TEC12" s="102"/>
      <c r="TED12" s="102"/>
      <c r="TEE12" s="102"/>
      <c r="TEF12" s="102"/>
      <c r="TEG12" s="102"/>
      <c r="TEH12" s="102"/>
      <c r="TEI12" s="102"/>
      <c r="TEJ12" s="102"/>
      <c r="TEK12" s="102"/>
      <c r="TEL12" s="102"/>
      <c r="TEM12" s="102"/>
      <c r="TEN12" s="102"/>
      <c r="TEO12" s="102"/>
      <c r="TEP12" s="102"/>
      <c r="TEQ12" s="102"/>
      <c r="TER12" s="102"/>
      <c r="TES12" s="102"/>
      <c r="TET12" s="102"/>
      <c r="TEU12" s="102"/>
      <c r="TEV12" s="102"/>
      <c r="TEW12" s="102"/>
      <c r="TEX12" s="102"/>
      <c r="TEY12" s="102"/>
      <c r="TEZ12" s="102"/>
      <c r="TFA12" s="102"/>
      <c r="TFB12" s="102"/>
      <c r="TFC12" s="102"/>
      <c r="TFD12" s="102"/>
      <c r="TFE12" s="102"/>
      <c r="TFF12" s="102"/>
      <c r="TFG12" s="102"/>
      <c r="TFH12" s="102"/>
      <c r="TFI12" s="102"/>
      <c r="TFJ12" s="102"/>
      <c r="TFK12" s="102"/>
      <c r="TFL12" s="102"/>
      <c r="TFM12" s="102"/>
      <c r="TFN12" s="102"/>
      <c r="TFO12" s="102"/>
      <c r="TFP12" s="102"/>
      <c r="TFQ12" s="102"/>
      <c r="TFR12" s="102"/>
      <c r="TFS12" s="102"/>
      <c r="TFT12" s="102"/>
      <c r="TFU12" s="102"/>
      <c r="TFV12" s="102"/>
      <c r="TFW12" s="102"/>
      <c r="TFX12" s="102"/>
      <c r="TFY12" s="102"/>
      <c r="TFZ12" s="102"/>
      <c r="TGA12" s="102"/>
      <c r="TGB12" s="102"/>
      <c r="TGC12" s="102"/>
      <c r="TGD12" s="102"/>
      <c r="TGE12" s="102"/>
      <c r="TGF12" s="102"/>
      <c r="TGG12" s="102"/>
      <c r="TGH12" s="102"/>
      <c r="TGI12" s="102"/>
      <c r="TGJ12" s="102"/>
      <c r="TGK12" s="102"/>
      <c r="TGL12" s="102"/>
      <c r="TGM12" s="102"/>
      <c r="TGN12" s="102"/>
      <c r="TGO12" s="102"/>
      <c r="TGP12" s="102"/>
      <c r="TGQ12" s="102"/>
      <c r="TGR12" s="102"/>
      <c r="TGS12" s="102"/>
      <c r="TGT12" s="102"/>
      <c r="TGU12" s="102"/>
      <c r="TGV12" s="102"/>
      <c r="TGW12" s="102"/>
      <c r="TGX12" s="102"/>
      <c r="TGY12" s="102"/>
      <c r="TGZ12" s="102"/>
      <c r="THA12" s="102"/>
      <c r="THB12" s="102"/>
      <c r="THC12" s="102"/>
      <c r="THD12" s="102"/>
      <c r="THE12" s="102"/>
      <c r="THF12" s="102"/>
      <c r="THG12" s="102"/>
      <c r="THH12" s="102"/>
      <c r="THI12" s="102"/>
      <c r="THJ12" s="102"/>
      <c r="THK12" s="102"/>
      <c r="THL12" s="102"/>
      <c r="THM12" s="102"/>
      <c r="THN12" s="102"/>
      <c r="THO12" s="102"/>
      <c r="THP12" s="102"/>
      <c r="THQ12" s="102"/>
      <c r="THR12" s="102"/>
      <c r="THS12" s="102"/>
      <c r="THT12" s="102"/>
      <c r="THU12" s="102"/>
      <c r="THV12" s="102"/>
      <c r="THW12" s="102"/>
      <c r="THX12" s="102"/>
      <c r="THY12" s="102"/>
      <c r="THZ12" s="102"/>
      <c r="TIA12" s="102"/>
      <c r="TIB12" s="102"/>
      <c r="TIC12" s="102"/>
      <c r="TID12" s="102"/>
      <c r="TIE12" s="102"/>
      <c r="TIF12" s="102"/>
      <c r="TIG12" s="102"/>
      <c r="TIH12" s="102"/>
      <c r="TII12" s="102"/>
      <c r="TIJ12" s="102"/>
      <c r="TIK12" s="102"/>
      <c r="TIL12" s="102"/>
      <c r="TIM12" s="102"/>
      <c r="TIN12" s="102"/>
      <c r="TIO12" s="102"/>
      <c r="TIP12" s="102"/>
      <c r="TIQ12" s="102"/>
      <c r="TIR12" s="102"/>
      <c r="TIS12" s="102"/>
      <c r="TIT12" s="102"/>
      <c r="TIU12" s="102"/>
      <c r="TIV12" s="102"/>
      <c r="TIW12" s="102"/>
      <c r="TIX12" s="102"/>
      <c r="TIY12" s="102"/>
      <c r="TIZ12" s="102"/>
      <c r="TJA12" s="102"/>
      <c r="TJB12" s="102"/>
      <c r="TJC12" s="102"/>
      <c r="TJD12" s="102"/>
      <c r="TJE12" s="102"/>
      <c r="TJF12" s="102"/>
      <c r="TJG12" s="102"/>
      <c r="TJH12" s="102"/>
      <c r="TJI12" s="102"/>
      <c r="TJJ12" s="102"/>
      <c r="TJK12" s="102"/>
      <c r="TJL12" s="102"/>
      <c r="TJM12" s="102"/>
      <c r="TJN12" s="102"/>
      <c r="TJO12" s="102"/>
      <c r="TJP12" s="102"/>
      <c r="TJQ12" s="102"/>
      <c r="TJR12" s="102"/>
      <c r="TJS12" s="102"/>
      <c r="TJT12" s="102"/>
      <c r="TJU12" s="102"/>
      <c r="TJV12" s="102"/>
      <c r="TJW12" s="102"/>
      <c r="TJX12" s="102"/>
      <c r="TJY12" s="102"/>
      <c r="TJZ12" s="102"/>
      <c r="TKA12" s="102"/>
      <c r="TKB12" s="102"/>
      <c r="TKC12" s="102"/>
      <c r="TKD12" s="102"/>
      <c r="TKE12" s="102"/>
      <c r="TKF12" s="102"/>
      <c r="TKG12" s="102"/>
      <c r="TKH12" s="102"/>
      <c r="TKI12" s="102"/>
      <c r="TKJ12" s="102"/>
      <c r="TKK12" s="102"/>
      <c r="TKL12" s="102"/>
      <c r="TKM12" s="102"/>
      <c r="TKN12" s="102"/>
      <c r="TKO12" s="102"/>
      <c r="TKP12" s="102"/>
      <c r="TKQ12" s="102"/>
      <c r="TKR12" s="102"/>
      <c r="TKS12" s="102"/>
      <c r="TKT12" s="102"/>
      <c r="TKU12" s="102"/>
      <c r="TKV12" s="102"/>
      <c r="TKW12" s="102"/>
      <c r="TKX12" s="102"/>
      <c r="TKY12" s="102"/>
      <c r="TKZ12" s="102"/>
      <c r="TLA12" s="102"/>
      <c r="TLB12" s="102"/>
      <c r="TLC12" s="102"/>
      <c r="TLD12" s="102"/>
      <c r="TLE12" s="102"/>
      <c r="TLF12" s="102"/>
      <c r="TLG12" s="102"/>
      <c r="TLH12" s="102"/>
      <c r="TLI12" s="102"/>
      <c r="TLJ12" s="102"/>
      <c r="TLK12" s="102"/>
      <c r="TLL12" s="102"/>
      <c r="TLM12" s="102"/>
      <c r="TLN12" s="102"/>
      <c r="TLO12" s="102"/>
      <c r="TLP12" s="102"/>
      <c r="TLQ12" s="102"/>
      <c r="TLR12" s="102"/>
      <c r="TLS12" s="102"/>
      <c r="TLT12" s="102"/>
      <c r="TLU12" s="102"/>
      <c r="TLV12" s="102"/>
      <c r="TLW12" s="102"/>
      <c r="TLX12" s="102"/>
      <c r="TLY12" s="102"/>
      <c r="TLZ12" s="102"/>
      <c r="TMA12" s="102"/>
      <c r="TMB12" s="102"/>
      <c r="TMC12" s="102"/>
      <c r="TMD12" s="102"/>
      <c r="TME12" s="102"/>
      <c r="TMF12" s="102"/>
      <c r="TMG12" s="102"/>
      <c r="TMH12" s="102"/>
      <c r="TMI12" s="102"/>
      <c r="TMJ12" s="102"/>
      <c r="TMK12" s="102"/>
      <c r="TML12" s="102"/>
      <c r="TMM12" s="102"/>
      <c r="TMN12" s="102"/>
      <c r="TMO12" s="102"/>
      <c r="TMP12" s="102"/>
      <c r="TMQ12" s="102"/>
      <c r="TMR12" s="102"/>
      <c r="TMS12" s="102"/>
      <c r="TMT12" s="102"/>
      <c r="TMU12" s="102"/>
      <c r="TMV12" s="102"/>
      <c r="TMW12" s="102"/>
      <c r="TMX12" s="102"/>
      <c r="TMY12" s="102"/>
      <c r="TMZ12" s="102"/>
      <c r="TNA12" s="102"/>
      <c r="TNB12" s="102"/>
      <c r="TNC12" s="102"/>
      <c r="TND12" s="102"/>
      <c r="TNE12" s="102"/>
      <c r="TNF12" s="102"/>
      <c r="TNG12" s="102"/>
      <c r="TNH12" s="102"/>
      <c r="TNI12" s="102"/>
      <c r="TNJ12" s="102"/>
      <c r="TNK12" s="102"/>
      <c r="TNL12" s="102"/>
      <c r="TNM12" s="102"/>
      <c r="TNN12" s="102"/>
      <c r="TNO12" s="102"/>
      <c r="TNP12" s="102"/>
      <c r="TNQ12" s="102"/>
      <c r="TNR12" s="102"/>
      <c r="TNS12" s="102"/>
      <c r="TNT12" s="102"/>
      <c r="TNU12" s="102"/>
      <c r="TNV12" s="102"/>
      <c r="TNW12" s="102"/>
      <c r="TNX12" s="102"/>
      <c r="TNY12" s="102"/>
      <c r="TNZ12" s="102"/>
      <c r="TOA12" s="102"/>
      <c r="TOB12" s="102"/>
      <c r="TOC12" s="102"/>
      <c r="TOD12" s="102"/>
      <c r="TOE12" s="102"/>
      <c r="TOF12" s="102"/>
      <c r="TOG12" s="102"/>
      <c r="TOH12" s="102"/>
      <c r="TOI12" s="102"/>
      <c r="TOJ12" s="102"/>
      <c r="TOK12" s="102"/>
      <c r="TOL12" s="102"/>
      <c r="TOM12" s="102"/>
      <c r="TON12" s="102"/>
      <c r="TOO12" s="102"/>
      <c r="TOP12" s="102"/>
      <c r="TOQ12" s="102"/>
      <c r="TOR12" s="102"/>
      <c r="TOS12" s="102"/>
      <c r="TOT12" s="102"/>
      <c r="TOU12" s="102"/>
      <c r="TOV12" s="102"/>
      <c r="TOW12" s="102"/>
      <c r="TOX12" s="102"/>
      <c r="TOY12" s="102"/>
      <c r="TOZ12" s="102"/>
      <c r="TPA12" s="102"/>
      <c r="TPB12" s="102"/>
      <c r="TPC12" s="102"/>
      <c r="TPD12" s="102"/>
      <c r="TPE12" s="102"/>
      <c r="TPF12" s="102"/>
      <c r="TPG12" s="102"/>
      <c r="TPH12" s="102"/>
      <c r="TPI12" s="102"/>
      <c r="TPJ12" s="102"/>
      <c r="TPK12" s="102"/>
      <c r="TPL12" s="102"/>
      <c r="TPM12" s="102"/>
      <c r="TPN12" s="102"/>
      <c r="TPO12" s="102"/>
      <c r="TPP12" s="102"/>
      <c r="TPQ12" s="102"/>
      <c r="TPR12" s="102"/>
      <c r="TPS12" s="102"/>
      <c r="TPT12" s="102"/>
      <c r="TPU12" s="102"/>
      <c r="TPV12" s="102"/>
      <c r="TPW12" s="102"/>
      <c r="TPX12" s="102"/>
      <c r="TPY12" s="102"/>
      <c r="TPZ12" s="102"/>
      <c r="TQA12" s="102"/>
      <c r="TQB12" s="102"/>
      <c r="TQC12" s="102"/>
      <c r="TQD12" s="102"/>
      <c r="TQE12" s="102"/>
      <c r="TQF12" s="102"/>
      <c r="TQG12" s="102"/>
      <c r="TQH12" s="102"/>
      <c r="TQI12" s="102"/>
      <c r="TQJ12" s="102"/>
      <c r="TQK12" s="102"/>
      <c r="TQL12" s="102"/>
      <c r="TQM12" s="102"/>
      <c r="TQN12" s="102"/>
      <c r="TQO12" s="102"/>
      <c r="TQP12" s="102"/>
      <c r="TQQ12" s="102"/>
      <c r="TQR12" s="102"/>
      <c r="TQS12" s="102"/>
      <c r="TQT12" s="102"/>
      <c r="TQU12" s="102"/>
      <c r="TQV12" s="102"/>
      <c r="TQW12" s="102"/>
      <c r="TQX12" s="102"/>
      <c r="TQY12" s="102"/>
      <c r="TQZ12" s="102"/>
      <c r="TRA12" s="102"/>
      <c r="TRB12" s="102"/>
      <c r="TRC12" s="102"/>
      <c r="TRD12" s="102"/>
      <c r="TRE12" s="102"/>
      <c r="TRF12" s="102"/>
      <c r="TRG12" s="102"/>
      <c r="TRH12" s="102"/>
      <c r="TRI12" s="102"/>
      <c r="TRJ12" s="102"/>
      <c r="TRK12" s="102"/>
      <c r="TRL12" s="102"/>
      <c r="TRM12" s="102"/>
      <c r="TRN12" s="102"/>
      <c r="TRO12" s="102"/>
      <c r="TRP12" s="102"/>
      <c r="TRQ12" s="102"/>
      <c r="TRR12" s="102"/>
      <c r="TRS12" s="102"/>
      <c r="TRT12" s="102"/>
      <c r="TRU12" s="102"/>
      <c r="TRV12" s="102"/>
      <c r="TRW12" s="102"/>
      <c r="TRX12" s="102"/>
      <c r="TRY12" s="102"/>
      <c r="TRZ12" s="102"/>
      <c r="TSA12" s="102"/>
      <c r="TSB12" s="102"/>
      <c r="TSC12" s="102"/>
      <c r="TSD12" s="102"/>
      <c r="TSE12" s="102"/>
      <c r="TSF12" s="102"/>
      <c r="TSG12" s="102"/>
      <c r="TSH12" s="102"/>
      <c r="TSI12" s="102"/>
      <c r="TSJ12" s="102"/>
      <c r="TSK12" s="102"/>
      <c r="TSL12" s="102"/>
      <c r="TSM12" s="102"/>
      <c r="TSN12" s="102"/>
      <c r="TSO12" s="102"/>
      <c r="TSP12" s="102"/>
      <c r="TSQ12" s="102"/>
      <c r="TSR12" s="102"/>
      <c r="TSS12" s="102"/>
      <c r="TST12" s="102"/>
      <c r="TSU12" s="102"/>
      <c r="TSV12" s="102"/>
      <c r="TSW12" s="102"/>
      <c r="TSX12" s="102"/>
      <c r="TSY12" s="102"/>
      <c r="TSZ12" s="102"/>
      <c r="TTA12" s="102"/>
      <c r="TTB12" s="102"/>
      <c r="TTC12" s="102"/>
      <c r="TTD12" s="102"/>
      <c r="TTE12" s="102"/>
      <c r="TTF12" s="102"/>
      <c r="TTG12" s="102"/>
      <c r="TTH12" s="102"/>
      <c r="TTI12" s="102"/>
      <c r="TTJ12" s="102"/>
      <c r="TTK12" s="102"/>
      <c r="TTL12" s="102"/>
      <c r="TTM12" s="102"/>
      <c r="TTN12" s="102"/>
      <c r="TTO12" s="102"/>
      <c r="TTP12" s="102"/>
      <c r="TTQ12" s="102"/>
      <c r="TTR12" s="102"/>
      <c r="TTS12" s="102"/>
      <c r="TTT12" s="102"/>
      <c r="TTU12" s="102"/>
      <c r="TTV12" s="102"/>
      <c r="TTW12" s="102"/>
      <c r="TTX12" s="102"/>
      <c r="TTY12" s="102"/>
      <c r="TTZ12" s="102"/>
      <c r="TUA12" s="102"/>
      <c r="TUB12" s="102"/>
      <c r="TUC12" s="102"/>
      <c r="TUD12" s="102"/>
      <c r="TUE12" s="102"/>
      <c r="TUF12" s="102"/>
      <c r="TUG12" s="102"/>
      <c r="TUH12" s="102"/>
      <c r="TUI12" s="102"/>
      <c r="TUJ12" s="102"/>
      <c r="TUK12" s="102"/>
      <c r="TUL12" s="102"/>
      <c r="TUM12" s="102"/>
      <c r="TUN12" s="102"/>
      <c r="TUO12" s="102"/>
      <c r="TUP12" s="102"/>
      <c r="TUQ12" s="102"/>
      <c r="TUR12" s="102"/>
      <c r="TUS12" s="102"/>
      <c r="TUT12" s="102"/>
      <c r="TUU12" s="102"/>
      <c r="TUV12" s="102"/>
      <c r="TUW12" s="102"/>
      <c r="TUX12" s="102"/>
      <c r="TUY12" s="102"/>
      <c r="TUZ12" s="102"/>
      <c r="TVA12" s="102"/>
      <c r="TVB12" s="102"/>
      <c r="TVC12" s="102"/>
      <c r="TVD12" s="102"/>
      <c r="TVE12" s="102"/>
      <c r="TVF12" s="102"/>
      <c r="TVG12" s="102"/>
      <c r="TVH12" s="102"/>
      <c r="TVI12" s="102"/>
      <c r="TVJ12" s="102"/>
      <c r="TVK12" s="102"/>
      <c r="TVL12" s="102"/>
      <c r="TVM12" s="102"/>
      <c r="TVN12" s="102"/>
      <c r="TVO12" s="102"/>
      <c r="TVP12" s="102"/>
      <c r="TVQ12" s="102"/>
      <c r="TVR12" s="102"/>
      <c r="TVS12" s="102"/>
      <c r="TVT12" s="102"/>
      <c r="TVU12" s="102"/>
      <c r="TVV12" s="102"/>
      <c r="TVW12" s="102"/>
      <c r="TVX12" s="102"/>
      <c r="TVY12" s="102"/>
      <c r="TVZ12" s="102"/>
      <c r="TWA12" s="102"/>
      <c r="TWB12" s="102"/>
      <c r="TWC12" s="102"/>
      <c r="TWD12" s="102"/>
      <c r="TWE12" s="102"/>
      <c r="TWF12" s="102"/>
      <c r="TWG12" s="102"/>
      <c r="TWH12" s="102"/>
      <c r="TWI12" s="102"/>
      <c r="TWJ12" s="102"/>
      <c r="TWK12" s="102"/>
      <c r="TWL12" s="102"/>
      <c r="TWM12" s="102"/>
      <c r="TWN12" s="102"/>
      <c r="TWO12" s="102"/>
      <c r="TWP12" s="102"/>
      <c r="TWQ12" s="102"/>
      <c r="TWR12" s="102"/>
      <c r="TWS12" s="102"/>
      <c r="TWT12" s="102"/>
      <c r="TWU12" s="102"/>
      <c r="TWV12" s="102"/>
      <c r="TWW12" s="102"/>
      <c r="TWX12" s="102"/>
      <c r="TWY12" s="102"/>
      <c r="TWZ12" s="102"/>
      <c r="TXA12" s="102"/>
      <c r="TXB12" s="102"/>
      <c r="TXC12" s="102"/>
      <c r="TXD12" s="102"/>
      <c r="TXE12" s="102"/>
      <c r="TXF12" s="102"/>
      <c r="TXG12" s="102"/>
      <c r="TXH12" s="102"/>
      <c r="TXI12" s="102"/>
      <c r="TXJ12" s="102"/>
      <c r="TXK12" s="102"/>
      <c r="TXL12" s="102"/>
      <c r="TXM12" s="102"/>
      <c r="TXN12" s="102"/>
      <c r="TXO12" s="102"/>
      <c r="TXP12" s="102"/>
      <c r="TXQ12" s="102"/>
      <c r="TXR12" s="102"/>
      <c r="TXS12" s="102"/>
      <c r="TXT12" s="102"/>
      <c r="TXU12" s="102"/>
      <c r="TXV12" s="102"/>
      <c r="TXW12" s="102"/>
      <c r="TXX12" s="102"/>
      <c r="TXY12" s="102"/>
      <c r="TXZ12" s="102"/>
      <c r="TYA12" s="102"/>
      <c r="TYB12" s="102"/>
      <c r="TYC12" s="102"/>
      <c r="TYD12" s="102"/>
      <c r="TYE12" s="102"/>
      <c r="TYF12" s="102"/>
      <c r="TYG12" s="102"/>
      <c r="TYH12" s="102"/>
      <c r="TYI12" s="102"/>
      <c r="TYJ12" s="102"/>
      <c r="TYK12" s="102"/>
      <c r="TYL12" s="102"/>
      <c r="TYM12" s="102"/>
      <c r="TYN12" s="102"/>
      <c r="TYO12" s="102"/>
      <c r="TYP12" s="102"/>
      <c r="TYQ12" s="102"/>
      <c r="TYR12" s="102"/>
      <c r="TYS12" s="102"/>
      <c r="TYT12" s="102"/>
      <c r="TYU12" s="102"/>
      <c r="TYV12" s="102"/>
      <c r="TYW12" s="102"/>
      <c r="TYX12" s="102"/>
      <c r="TYY12" s="102"/>
      <c r="TYZ12" s="102"/>
      <c r="TZA12" s="102"/>
      <c r="TZB12" s="102"/>
      <c r="TZC12" s="102"/>
      <c r="TZD12" s="102"/>
      <c r="TZE12" s="102"/>
      <c r="TZF12" s="102"/>
      <c r="TZG12" s="102"/>
      <c r="TZH12" s="102"/>
      <c r="TZI12" s="102"/>
      <c r="TZJ12" s="102"/>
      <c r="TZK12" s="102"/>
      <c r="TZL12" s="102"/>
      <c r="TZM12" s="102"/>
      <c r="TZN12" s="102"/>
      <c r="TZO12" s="102"/>
      <c r="TZP12" s="102"/>
      <c r="TZQ12" s="102"/>
      <c r="TZR12" s="102"/>
      <c r="TZS12" s="102"/>
      <c r="TZT12" s="102"/>
      <c r="TZU12" s="102"/>
      <c r="TZV12" s="102"/>
      <c r="TZW12" s="102"/>
      <c r="TZX12" s="102"/>
      <c r="TZY12" s="102"/>
      <c r="TZZ12" s="102"/>
      <c r="UAA12" s="102"/>
      <c r="UAB12" s="102"/>
      <c r="UAC12" s="102"/>
      <c r="UAD12" s="102"/>
      <c r="UAE12" s="102"/>
      <c r="UAF12" s="102"/>
      <c r="UAG12" s="102"/>
      <c r="UAH12" s="102"/>
      <c r="UAI12" s="102"/>
      <c r="UAJ12" s="102"/>
      <c r="UAK12" s="102"/>
      <c r="UAL12" s="102"/>
      <c r="UAM12" s="102"/>
      <c r="UAN12" s="102"/>
      <c r="UAO12" s="102"/>
      <c r="UAP12" s="102"/>
      <c r="UAQ12" s="102"/>
      <c r="UAR12" s="102"/>
      <c r="UAS12" s="102"/>
      <c r="UAT12" s="102"/>
      <c r="UAU12" s="102"/>
      <c r="UAV12" s="102"/>
      <c r="UAW12" s="102"/>
      <c r="UAX12" s="102"/>
      <c r="UAY12" s="102"/>
      <c r="UAZ12" s="102"/>
      <c r="UBA12" s="102"/>
      <c r="UBB12" s="102"/>
      <c r="UBC12" s="102"/>
      <c r="UBD12" s="102"/>
      <c r="UBE12" s="102"/>
      <c r="UBF12" s="102"/>
      <c r="UBG12" s="102"/>
      <c r="UBH12" s="102"/>
      <c r="UBI12" s="102"/>
      <c r="UBJ12" s="102"/>
      <c r="UBK12" s="102"/>
      <c r="UBL12" s="102"/>
      <c r="UBM12" s="102"/>
      <c r="UBN12" s="102"/>
      <c r="UBO12" s="102"/>
      <c r="UBP12" s="102"/>
      <c r="UBQ12" s="102"/>
      <c r="UBR12" s="102"/>
      <c r="UBS12" s="102"/>
      <c r="UBT12" s="102"/>
      <c r="UBU12" s="102"/>
      <c r="UBV12" s="102"/>
      <c r="UBW12" s="102"/>
      <c r="UBX12" s="102"/>
      <c r="UBY12" s="102"/>
      <c r="UBZ12" s="102"/>
      <c r="UCA12" s="102"/>
      <c r="UCB12" s="102"/>
      <c r="UCC12" s="102"/>
      <c r="UCD12" s="102"/>
      <c r="UCE12" s="102"/>
      <c r="UCF12" s="102"/>
      <c r="UCG12" s="102"/>
      <c r="UCH12" s="102"/>
      <c r="UCI12" s="102"/>
      <c r="UCJ12" s="102"/>
      <c r="UCK12" s="102"/>
      <c r="UCL12" s="102"/>
      <c r="UCM12" s="102"/>
      <c r="UCN12" s="102"/>
      <c r="UCO12" s="102"/>
      <c r="UCP12" s="102"/>
      <c r="UCQ12" s="102"/>
      <c r="UCR12" s="102"/>
      <c r="UCS12" s="102"/>
      <c r="UCT12" s="102"/>
      <c r="UCU12" s="102"/>
      <c r="UCV12" s="102"/>
      <c r="UCW12" s="102"/>
      <c r="UCX12" s="102"/>
      <c r="UCY12" s="102"/>
      <c r="UCZ12" s="102"/>
      <c r="UDA12" s="102"/>
      <c r="UDB12" s="102"/>
      <c r="UDC12" s="102"/>
      <c r="UDD12" s="102"/>
      <c r="UDE12" s="102"/>
      <c r="UDF12" s="102"/>
      <c r="UDG12" s="102"/>
      <c r="UDH12" s="102"/>
      <c r="UDI12" s="102"/>
      <c r="UDJ12" s="102"/>
      <c r="UDK12" s="102"/>
      <c r="UDL12" s="102"/>
      <c r="UDM12" s="102"/>
      <c r="UDN12" s="102"/>
      <c r="UDO12" s="102"/>
      <c r="UDP12" s="102"/>
      <c r="UDQ12" s="102"/>
      <c r="UDR12" s="102"/>
      <c r="UDS12" s="102"/>
      <c r="UDT12" s="102"/>
      <c r="UDU12" s="102"/>
      <c r="UDV12" s="102"/>
      <c r="UDW12" s="102"/>
      <c r="UDX12" s="102"/>
      <c r="UDY12" s="102"/>
      <c r="UDZ12" s="102"/>
      <c r="UEA12" s="102"/>
      <c r="UEB12" s="102"/>
      <c r="UEC12" s="102"/>
      <c r="UED12" s="102"/>
      <c r="UEE12" s="102"/>
      <c r="UEF12" s="102"/>
      <c r="UEG12" s="102"/>
      <c r="UEH12" s="102"/>
      <c r="UEI12" s="102"/>
      <c r="UEJ12" s="102"/>
      <c r="UEK12" s="102"/>
      <c r="UEL12" s="102"/>
      <c r="UEM12" s="102"/>
      <c r="UEN12" s="102"/>
      <c r="UEO12" s="102"/>
      <c r="UEP12" s="102"/>
      <c r="UEQ12" s="102"/>
      <c r="UER12" s="102"/>
      <c r="UES12" s="102"/>
      <c r="UET12" s="102"/>
      <c r="UEU12" s="102"/>
      <c r="UEV12" s="102"/>
      <c r="UEW12" s="102"/>
      <c r="UEX12" s="102"/>
      <c r="UEY12" s="102"/>
      <c r="UEZ12" s="102"/>
      <c r="UFA12" s="102"/>
      <c r="UFB12" s="102"/>
      <c r="UFC12" s="102"/>
      <c r="UFD12" s="102"/>
      <c r="UFE12" s="102"/>
      <c r="UFF12" s="102"/>
      <c r="UFG12" s="102"/>
      <c r="UFH12" s="102"/>
      <c r="UFI12" s="102"/>
      <c r="UFJ12" s="102"/>
      <c r="UFK12" s="102"/>
      <c r="UFL12" s="102"/>
      <c r="UFM12" s="102"/>
      <c r="UFN12" s="102"/>
      <c r="UFO12" s="102"/>
      <c r="UFP12" s="102"/>
      <c r="UFQ12" s="102"/>
      <c r="UFR12" s="102"/>
      <c r="UFS12" s="102"/>
      <c r="UFT12" s="102"/>
      <c r="UFU12" s="102"/>
      <c r="UFV12" s="102"/>
      <c r="UFW12" s="102"/>
      <c r="UFX12" s="102"/>
      <c r="UFY12" s="102"/>
      <c r="UFZ12" s="102"/>
      <c r="UGA12" s="102"/>
      <c r="UGB12" s="102"/>
      <c r="UGC12" s="102"/>
      <c r="UGD12" s="102"/>
      <c r="UGE12" s="102"/>
      <c r="UGF12" s="102"/>
      <c r="UGG12" s="102"/>
      <c r="UGH12" s="102"/>
      <c r="UGI12" s="102"/>
      <c r="UGJ12" s="102"/>
      <c r="UGK12" s="102"/>
      <c r="UGL12" s="102"/>
      <c r="UGM12" s="102"/>
      <c r="UGN12" s="102"/>
      <c r="UGO12" s="102"/>
      <c r="UGP12" s="102"/>
      <c r="UGQ12" s="102"/>
      <c r="UGR12" s="102"/>
      <c r="UGS12" s="102"/>
      <c r="UGT12" s="102"/>
      <c r="UGU12" s="102"/>
      <c r="UGV12" s="102"/>
      <c r="UGW12" s="102"/>
      <c r="UGX12" s="102"/>
      <c r="UGY12" s="102"/>
      <c r="UGZ12" s="102"/>
      <c r="UHA12" s="102"/>
      <c r="UHB12" s="102"/>
      <c r="UHC12" s="102"/>
      <c r="UHD12" s="102"/>
      <c r="UHE12" s="102"/>
      <c r="UHF12" s="102"/>
      <c r="UHG12" s="102"/>
      <c r="UHH12" s="102"/>
      <c r="UHI12" s="102"/>
      <c r="UHJ12" s="102"/>
      <c r="UHK12" s="102"/>
      <c r="UHL12" s="102"/>
      <c r="UHM12" s="102"/>
      <c r="UHN12" s="102"/>
      <c r="UHO12" s="102"/>
      <c r="UHP12" s="102"/>
      <c r="UHQ12" s="102"/>
      <c r="UHR12" s="102"/>
      <c r="UHS12" s="102"/>
      <c r="UHT12" s="102"/>
      <c r="UHU12" s="102"/>
      <c r="UHV12" s="102"/>
      <c r="UHW12" s="102"/>
      <c r="UHX12" s="102"/>
      <c r="UHY12" s="102"/>
      <c r="UHZ12" s="102"/>
      <c r="UIA12" s="102"/>
      <c r="UIB12" s="102"/>
      <c r="UIC12" s="102"/>
      <c r="UID12" s="102"/>
      <c r="UIE12" s="102"/>
      <c r="UIF12" s="102"/>
      <c r="UIG12" s="102"/>
      <c r="UIH12" s="102"/>
      <c r="UII12" s="102"/>
      <c r="UIJ12" s="102"/>
      <c r="UIK12" s="102"/>
      <c r="UIL12" s="102"/>
      <c r="UIM12" s="102"/>
      <c r="UIN12" s="102"/>
      <c r="UIO12" s="102"/>
      <c r="UIP12" s="102"/>
      <c r="UIQ12" s="102"/>
      <c r="UIR12" s="102"/>
      <c r="UIS12" s="102"/>
      <c r="UIT12" s="102"/>
      <c r="UIU12" s="102"/>
      <c r="UIV12" s="102"/>
      <c r="UIW12" s="102"/>
      <c r="UIX12" s="102"/>
      <c r="UIY12" s="102"/>
      <c r="UIZ12" s="102"/>
      <c r="UJA12" s="102"/>
      <c r="UJB12" s="102"/>
      <c r="UJC12" s="102"/>
      <c r="UJD12" s="102"/>
      <c r="UJE12" s="102"/>
      <c r="UJF12" s="102"/>
      <c r="UJG12" s="102"/>
      <c r="UJH12" s="102"/>
      <c r="UJI12" s="102"/>
      <c r="UJJ12" s="102"/>
      <c r="UJK12" s="102"/>
      <c r="UJL12" s="102"/>
      <c r="UJM12" s="102"/>
      <c r="UJN12" s="102"/>
      <c r="UJO12" s="102"/>
      <c r="UJP12" s="102"/>
      <c r="UJQ12" s="102"/>
      <c r="UJR12" s="102"/>
      <c r="UJS12" s="102"/>
      <c r="UJT12" s="102"/>
      <c r="UJU12" s="102"/>
      <c r="UJV12" s="102"/>
      <c r="UJW12" s="102"/>
      <c r="UJX12" s="102"/>
      <c r="UJY12" s="102"/>
      <c r="UJZ12" s="102"/>
      <c r="UKA12" s="102"/>
      <c r="UKB12" s="102"/>
      <c r="UKC12" s="102"/>
      <c r="UKD12" s="102"/>
      <c r="UKE12" s="102"/>
      <c r="UKF12" s="102"/>
      <c r="UKG12" s="102"/>
      <c r="UKH12" s="102"/>
      <c r="UKI12" s="102"/>
      <c r="UKJ12" s="102"/>
      <c r="UKK12" s="102"/>
      <c r="UKL12" s="102"/>
      <c r="UKM12" s="102"/>
      <c r="UKN12" s="102"/>
      <c r="UKO12" s="102"/>
      <c r="UKP12" s="102"/>
      <c r="UKQ12" s="102"/>
      <c r="UKR12" s="102"/>
      <c r="UKS12" s="102"/>
      <c r="UKT12" s="102"/>
      <c r="UKU12" s="102"/>
      <c r="UKV12" s="102"/>
      <c r="UKW12" s="102"/>
      <c r="UKX12" s="102"/>
      <c r="UKY12" s="102"/>
      <c r="UKZ12" s="102"/>
      <c r="ULA12" s="102"/>
      <c r="ULB12" s="102"/>
      <c r="ULC12" s="102"/>
      <c r="ULD12" s="102"/>
      <c r="ULE12" s="102"/>
      <c r="ULF12" s="102"/>
      <c r="ULG12" s="102"/>
      <c r="ULH12" s="102"/>
      <c r="ULI12" s="102"/>
      <c r="ULJ12" s="102"/>
      <c r="ULK12" s="102"/>
      <c r="ULL12" s="102"/>
      <c r="ULM12" s="102"/>
      <c r="ULN12" s="102"/>
      <c r="ULO12" s="102"/>
      <c r="ULP12" s="102"/>
      <c r="ULQ12" s="102"/>
      <c r="ULR12" s="102"/>
      <c r="ULS12" s="102"/>
      <c r="ULT12" s="102"/>
      <c r="ULU12" s="102"/>
      <c r="ULV12" s="102"/>
      <c r="ULW12" s="102"/>
      <c r="ULX12" s="102"/>
      <c r="ULY12" s="102"/>
      <c r="ULZ12" s="102"/>
      <c r="UMA12" s="102"/>
      <c r="UMB12" s="102"/>
      <c r="UMC12" s="102"/>
      <c r="UMD12" s="102"/>
      <c r="UME12" s="102"/>
      <c r="UMF12" s="102"/>
      <c r="UMG12" s="102"/>
      <c r="UMH12" s="102"/>
      <c r="UMI12" s="102"/>
      <c r="UMJ12" s="102"/>
      <c r="UMK12" s="102"/>
      <c r="UML12" s="102"/>
      <c r="UMM12" s="102"/>
      <c r="UMN12" s="102"/>
      <c r="UMO12" s="102"/>
      <c r="UMP12" s="102"/>
      <c r="UMQ12" s="102"/>
      <c r="UMR12" s="102"/>
      <c r="UMS12" s="102"/>
      <c r="UMT12" s="102"/>
      <c r="UMU12" s="102"/>
      <c r="UMV12" s="102"/>
      <c r="UMW12" s="102"/>
      <c r="UMX12" s="102"/>
      <c r="UMY12" s="102"/>
      <c r="UMZ12" s="102"/>
      <c r="UNA12" s="102"/>
      <c r="UNB12" s="102"/>
      <c r="UNC12" s="102"/>
      <c r="UND12" s="102"/>
      <c r="UNE12" s="102"/>
      <c r="UNF12" s="102"/>
      <c r="UNG12" s="102"/>
      <c r="UNH12" s="102"/>
      <c r="UNI12" s="102"/>
      <c r="UNJ12" s="102"/>
      <c r="UNK12" s="102"/>
      <c r="UNL12" s="102"/>
      <c r="UNM12" s="102"/>
      <c r="UNN12" s="102"/>
      <c r="UNO12" s="102"/>
      <c r="UNP12" s="102"/>
      <c r="UNQ12" s="102"/>
      <c r="UNR12" s="102"/>
      <c r="UNS12" s="102"/>
      <c r="UNT12" s="102"/>
      <c r="UNU12" s="102"/>
      <c r="UNV12" s="102"/>
      <c r="UNW12" s="102"/>
      <c r="UNX12" s="102"/>
      <c r="UNY12" s="102"/>
      <c r="UNZ12" s="102"/>
      <c r="UOA12" s="102"/>
      <c r="UOB12" s="102"/>
      <c r="UOC12" s="102"/>
      <c r="UOD12" s="102"/>
      <c r="UOE12" s="102"/>
      <c r="UOF12" s="102"/>
      <c r="UOG12" s="102"/>
      <c r="UOH12" s="102"/>
      <c r="UOI12" s="102"/>
      <c r="UOJ12" s="102"/>
      <c r="UOK12" s="102"/>
      <c r="UOL12" s="102"/>
      <c r="UOM12" s="102"/>
      <c r="UON12" s="102"/>
      <c r="UOO12" s="102"/>
      <c r="UOP12" s="102"/>
      <c r="UOQ12" s="102"/>
      <c r="UOR12" s="102"/>
      <c r="UOS12" s="102"/>
      <c r="UOT12" s="102"/>
      <c r="UOU12" s="102"/>
      <c r="UOV12" s="102"/>
      <c r="UOW12" s="102"/>
      <c r="UOX12" s="102"/>
      <c r="UOY12" s="102"/>
      <c r="UOZ12" s="102"/>
      <c r="UPA12" s="102"/>
      <c r="UPB12" s="102"/>
      <c r="UPC12" s="102"/>
      <c r="UPD12" s="102"/>
      <c r="UPE12" s="102"/>
      <c r="UPF12" s="102"/>
      <c r="UPG12" s="102"/>
      <c r="UPH12" s="102"/>
      <c r="UPI12" s="102"/>
      <c r="UPJ12" s="102"/>
      <c r="UPK12" s="102"/>
      <c r="UPL12" s="102"/>
      <c r="UPM12" s="102"/>
      <c r="UPN12" s="102"/>
      <c r="UPO12" s="102"/>
      <c r="UPP12" s="102"/>
      <c r="UPQ12" s="102"/>
      <c r="UPR12" s="102"/>
      <c r="UPS12" s="102"/>
      <c r="UPT12" s="102"/>
      <c r="UPU12" s="102"/>
      <c r="UPV12" s="102"/>
      <c r="UPW12" s="102"/>
      <c r="UPX12" s="102"/>
      <c r="UPY12" s="102"/>
      <c r="UPZ12" s="102"/>
      <c r="UQA12" s="102"/>
      <c r="UQB12" s="102"/>
      <c r="UQC12" s="102"/>
      <c r="UQD12" s="102"/>
      <c r="UQE12" s="102"/>
      <c r="UQF12" s="102"/>
      <c r="UQG12" s="102"/>
      <c r="UQH12" s="102"/>
      <c r="UQI12" s="102"/>
      <c r="UQJ12" s="102"/>
      <c r="UQK12" s="102"/>
      <c r="UQL12" s="102"/>
      <c r="UQM12" s="102"/>
      <c r="UQN12" s="102"/>
      <c r="UQO12" s="102"/>
      <c r="UQP12" s="102"/>
      <c r="UQQ12" s="102"/>
      <c r="UQR12" s="102"/>
      <c r="UQS12" s="102"/>
      <c r="UQT12" s="102"/>
      <c r="UQU12" s="102"/>
      <c r="UQV12" s="102"/>
      <c r="UQW12" s="102"/>
      <c r="UQX12" s="102"/>
      <c r="UQY12" s="102"/>
      <c r="UQZ12" s="102"/>
      <c r="URA12" s="102"/>
      <c r="URB12" s="102"/>
      <c r="URC12" s="102"/>
      <c r="URD12" s="102"/>
      <c r="URE12" s="102"/>
      <c r="URF12" s="102"/>
      <c r="URG12" s="102"/>
      <c r="URH12" s="102"/>
      <c r="URI12" s="102"/>
      <c r="URJ12" s="102"/>
      <c r="URK12" s="102"/>
      <c r="URL12" s="102"/>
      <c r="URM12" s="102"/>
      <c r="URN12" s="102"/>
      <c r="URO12" s="102"/>
      <c r="URP12" s="102"/>
      <c r="URQ12" s="102"/>
      <c r="URR12" s="102"/>
      <c r="URS12" s="102"/>
      <c r="URT12" s="102"/>
      <c r="URU12" s="102"/>
      <c r="URV12" s="102"/>
      <c r="URW12" s="102"/>
      <c r="URX12" s="102"/>
      <c r="URY12" s="102"/>
      <c r="URZ12" s="102"/>
      <c r="USA12" s="102"/>
      <c r="USB12" s="102"/>
      <c r="USC12" s="102"/>
      <c r="USD12" s="102"/>
      <c r="USE12" s="102"/>
      <c r="USF12" s="102"/>
      <c r="USG12" s="102"/>
      <c r="USH12" s="102"/>
      <c r="USI12" s="102"/>
      <c r="USJ12" s="102"/>
      <c r="USK12" s="102"/>
      <c r="USL12" s="102"/>
      <c r="USM12" s="102"/>
      <c r="USN12" s="102"/>
      <c r="USO12" s="102"/>
      <c r="USP12" s="102"/>
      <c r="USQ12" s="102"/>
      <c r="USR12" s="102"/>
      <c r="USS12" s="102"/>
      <c r="UST12" s="102"/>
      <c r="USU12" s="102"/>
      <c r="USV12" s="102"/>
      <c r="USW12" s="102"/>
      <c r="USX12" s="102"/>
      <c r="USY12" s="102"/>
      <c r="USZ12" s="102"/>
      <c r="UTA12" s="102"/>
      <c r="UTB12" s="102"/>
      <c r="UTC12" s="102"/>
      <c r="UTD12" s="102"/>
      <c r="UTE12" s="102"/>
      <c r="UTF12" s="102"/>
      <c r="UTG12" s="102"/>
      <c r="UTH12" s="102"/>
      <c r="UTI12" s="102"/>
      <c r="UTJ12" s="102"/>
      <c r="UTK12" s="102"/>
      <c r="UTL12" s="102"/>
      <c r="UTM12" s="102"/>
      <c r="UTN12" s="102"/>
      <c r="UTO12" s="102"/>
      <c r="UTP12" s="102"/>
      <c r="UTQ12" s="102"/>
      <c r="UTR12" s="102"/>
      <c r="UTS12" s="102"/>
      <c r="UTT12" s="102"/>
      <c r="UTU12" s="102"/>
      <c r="UTV12" s="102"/>
      <c r="UTW12" s="102"/>
      <c r="UTX12" s="102"/>
      <c r="UTY12" s="102"/>
      <c r="UTZ12" s="102"/>
      <c r="UUA12" s="102"/>
      <c r="UUB12" s="102"/>
      <c r="UUC12" s="102"/>
      <c r="UUD12" s="102"/>
      <c r="UUE12" s="102"/>
      <c r="UUF12" s="102"/>
      <c r="UUG12" s="102"/>
      <c r="UUH12" s="102"/>
      <c r="UUI12" s="102"/>
      <c r="UUJ12" s="102"/>
      <c r="UUK12" s="102"/>
      <c r="UUL12" s="102"/>
      <c r="UUM12" s="102"/>
      <c r="UUN12" s="102"/>
      <c r="UUO12" s="102"/>
      <c r="UUP12" s="102"/>
      <c r="UUQ12" s="102"/>
      <c r="UUR12" s="102"/>
      <c r="UUS12" s="102"/>
      <c r="UUT12" s="102"/>
      <c r="UUU12" s="102"/>
      <c r="UUV12" s="102"/>
      <c r="UUW12" s="102"/>
      <c r="UUX12" s="102"/>
      <c r="UUY12" s="102"/>
      <c r="UUZ12" s="102"/>
      <c r="UVA12" s="102"/>
      <c r="UVB12" s="102"/>
      <c r="UVC12" s="102"/>
      <c r="UVD12" s="102"/>
      <c r="UVE12" s="102"/>
      <c r="UVF12" s="102"/>
      <c r="UVG12" s="102"/>
      <c r="UVH12" s="102"/>
      <c r="UVI12" s="102"/>
      <c r="UVJ12" s="102"/>
      <c r="UVK12" s="102"/>
      <c r="UVL12" s="102"/>
      <c r="UVM12" s="102"/>
      <c r="UVN12" s="102"/>
      <c r="UVO12" s="102"/>
      <c r="UVP12" s="102"/>
      <c r="UVQ12" s="102"/>
      <c r="UVR12" s="102"/>
      <c r="UVS12" s="102"/>
      <c r="UVT12" s="102"/>
      <c r="UVU12" s="102"/>
      <c r="UVV12" s="102"/>
      <c r="UVW12" s="102"/>
      <c r="UVX12" s="102"/>
      <c r="UVY12" s="102"/>
      <c r="UVZ12" s="102"/>
      <c r="UWA12" s="102"/>
      <c r="UWB12" s="102"/>
      <c r="UWC12" s="102"/>
      <c r="UWD12" s="102"/>
      <c r="UWE12" s="102"/>
      <c r="UWF12" s="102"/>
      <c r="UWG12" s="102"/>
      <c r="UWH12" s="102"/>
      <c r="UWI12" s="102"/>
      <c r="UWJ12" s="102"/>
      <c r="UWK12" s="102"/>
      <c r="UWL12" s="102"/>
      <c r="UWM12" s="102"/>
      <c r="UWN12" s="102"/>
      <c r="UWO12" s="102"/>
      <c r="UWP12" s="102"/>
      <c r="UWQ12" s="102"/>
      <c r="UWR12" s="102"/>
      <c r="UWS12" s="102"/>
      <c r="UWT12" s="102"/>
      <c r="UWU12" s="102"/>
      <c r="UWV12" s="102"/>
      <c r="UWW12" s="102"/>
      <c r="UWX12" s="102"/>
      <c r="UWY12" s="102"/>
      <c r="UWZ12" s="102"/>
      <c r="UXA12" s="102"/>
      <c r="UXB12" s="102"/>
      <c r="UXC12" s="102"/>
      <c r="UXD12" s="102"/>
      <c r="UXE12" s="102"/>
      <c r="UXF12" s="102"/>
      <c r="UXG12" s="102"/>
      <c r="UXH12" s="102"/>
      <c r="UXI12" s="102"/>
      <c r="UXJ12" s="102"/>
      <c r="UXK12" s="102"/>
      <c r="UXL12" s="102"/>
      <c r="UXM12" s="102"/>
      <c r="UXN12" s="102"/>
      <c r="UXO12" s="102"/>
      <c r="UXP12" s="102"/>
      <c r="UXQ12" s="102"/>
      <c r="UXR12" s="102"/>
      <c r="UXS12" s="102"/>
      <c r="UXT12" s="102"/>
      <c r="UXU12" s="102"/>
      <c r="UXV12" s="102"/>
      <c r="UXW12" s="102"/>
      <c r="UXX12" s="102"/>
      <c r="UXY12" s="102"/>
      <c r="UXZ12" s="102"/>
      <c r="UYA12" s="102"/>
      <c r="UYB12" s="102"/>
      <c r="UYC12" s="102"/>
      <c r="UYD12" s="102"/>
      <c r="UYE12" s="102"/>
      <c r="UYF12" s="102"/>
      <c r="UYG12" s="102"/>
      <c r="UYH12" s="102"/>
      <c r="UYI12" s="102"/>
      <c r="UYJ12" s="102"/>
      <c r="UYK12" s="102"/>
      <c r="UYL12" s="102"/>
      <c r="UYM12" s="102"/>
      <c r="UYN12" s="102"/>
      <c r="UYO12" s="102"/>
      <c r="UYP12" s="102"/>
      <c r="UYQ12" s="102"/>
      <c r="UYR12" s="102"/>
      <c r="UYS12" s="102"/>
      <c r="UYT12" s="102"/>
      <c r="UYU12" s="102"/>
      <c r="UYV12" s="102"/>
      <c r="UYW12" s="102"/>
      <c r="UYX12" s="102"/>
      <c r="UYY12" s="102"/>
      <c r="UYZ12" s="102"/>
      <c r="UZA12" s="102"/>
      <c r="UZB12" s="102"/>
      <c r="UZC12" s="102"/>
      <c r="UZD12" s="102"/>
      <c r="UZE12" s="102"/>
      <c r="UZF12" s="102"/>
      <c r="UZG12" s="102"/>
      <c r="UZH12" s="102"/>
      <c r="UZI12" s="102"/>
      <c r="UZJ12" s="102"/>
      <c r="UZK12" s="102"/>
      <c r="UZL12" s="102"/>
      <c r="UZM12" s="102"/>
      <c r="UZN12" s="102"/>
      <c r="UZO12" s="102"/>
      <c r="UZP12" s="102"/>
      <c r="UZQ12" s="102"/>
      <c r="UZR12" s="102"/>
      <c r="UZS12" s="102"/>
      <c r="UZT12" s="102"/>
      <c r="UZU12" s="102"/>
      <c r="UZV12" s="102"/>
      <c r="UZW12" s="102"/>
      <c r="UZX12" s="102"/>
      <c r="UZY12" s="102"/>
      <c r="UZZ12" s="102"/>
      <c r="VAA12" s="102"/>
      <c r="VAB12" s="102"/>
      <c r="VAC12" s="102"/>
      <c r="VAD12" s="102"/>
      <c r="VAE12" s="102"/>
      <c r="VAF12" s="102"/>
      <c r="VAG12" s="102"/>
      <c r="VAH12" s="102"/>
      <c r="VAI12" s="102"/>
      <c r="VAJ12" s="102"/>
      <c r="VAK12" s="102"/>
      <c r="VAL12" s="102"/>
      <c r="VAM12" s="102"/>
      <c r="VAN12" s="102"/>
      <c r="VAO12" s="102"/>
      <c r="VAP12" s="102"/>
      <c r="VAQ12" s="102"/>
      <c r="VAR12" s="102"/>
      <c r="VAS12" s="102"/>
      <c r="VAT12" s="102"/>
      <c r="VAU12" s="102"/>
      <c r="VAV12" s="102"/>
      <c r="VAW12" s="102"/>
      <c r="VAX12" s="102"/>
      <c r="VAY12" s="102"/>
      <c r="VAZ12" s="102"/>
      <c r="VBA12" s="102"/>
      <c r="VBB12" s="102"/>
      <c r="VBC12" s="102"/>
      <c r="VBD12" s="102"/>
      <c r="VBE12" s="102"/>
      <c r="VBF12" s="102"/>
      <c r="VBG12" s="102"/>
      <c r="VBH12" s="102"/>
      <c r="VBI12" s="102"/>
      <c r="VBJ12" s="102"/>
      <c r="VBK12" s="102"/>
      <c r="VBL12" s="102"/>
      <c r="VBM12" s="102"/>
      <c r="VBN12" s="102"/>
      <c r="VBO12" s="102"/>
      <c r="VBP12" s="102"/>
      <c r="VBQ12" s="102"/>
      <c r="VBR12" s="102"/>
      <c r="VBS12" s="102"/>
      <c r="VBT12" s="102"/>
      <c r="VBU12" s="102"/>
      <c r="VBV12" s="102"/>
      <c r="VBW12" s="102"/>
      <c r="VBX12" s="102"/>
      <c r="VBY12" s="102"/>
      <c r="VBZ12" s="102"/>
      <c r="VCA12" s="102"/>
      <c r="VCB12" s="102"/>
      <c r="VCC12" s="102"/>
      <c r="VCD12" s="102"/>
      <c r="VCE12" s="102"/>
      <c r="VCF12" s="102"/>
      <c r="VCG12" s="102"/>
      <c r="VCH12" s="102"/>
      <c r="VCI12" s="102"/>
      <c r="VCJ12" s="102"/>
      <c r="VCK12" s="102"/>
      <c r="VCL12" s="102"/>
      <c r="VCM12" s="102"/>
      <c r="VCN12" s="102"/>
      <c r="VCO12" s="102"/>
      <c r="VCP12" s="102"/>
      <c r="VCQ12" s="102"/>
      <c r="VCR12" s="102"/>
      <c r="VCS12" s="102"/>
      <c r="VCT12" s="102"/>
      <c r="VCU12" s="102"/>
      <c r="VCV12" s="102"/>
      <c r="VCW12" s="102"/>
      <c r="VCX12" s="102"/>
      <c r="VCY12" s="102"/>
      <c r="VCZ12" s="102"/>
      <c r="VDA12" s="102"/>
      <c r="VDB12" s="102"/>
      <c r="VDC12" s="102"/>
      <c r="VDD12" s="102"/>
      <c r="VDE12" s="102"/>
      <c r="VDF12" s="102"/>
      <c r="VDG12" s="102"/>
      <c r="VDH12" s="102"/>
      <c r="VDI12" s="102"/>
      <c r="VDJ12" s="102"/>
      <c r="VDK12" s="102"/>
      <c r="VDL12" s="102"/>
      <c r="VDM12" s="102"/>
      <c r="VDN12" s="102"/>
      <c r="VDO12" s="102"/>
      <c r="VDP12" s="102"/>
      <c r="VDQ12" s="102"/>
      <c r="VDR12" s="102"/>
      <c r="VDS12" s="102"/>
      <c r="VDT12" s="102"/>
      <c r="VDU12" s="102"/>
      <c r="VDV12" s="102"/>
      <c r="VDW12" s="102"/>
      <c r="VDX12" s="102"/>
      <c r="VDY12" s="102"/>
      <c r="VDZ12" s="102"/>
      <c r="VEA12" s="102"/>
      <c r="VEB12" s="102"/>
      <c r="VEC12" s="102"/>
      <c r="VED12" s="102"/>
      <c r="VEE12" s="102"/>
      <c r="VEF12" s="102"/>
      <c r="VEG12" s="102"/>
      <c r="VEH12" s="102"/>
      <c r="VEI12" s="102"/>
      <c r="VEJ12" s="102"/>
      <c r="VEK12" s="102"/>
      <c r="VEL12" s="102"/>
      <c r="VEM12" s="102"/>
      <c r="VEN12" s="102"/>
      <c r="VEO12" s="102"/>
      <c r="VEP12" s="102"/>
      <c r="VEQ12" s="102"/>
      <c r="VER12" s="102"/>
      <c r="VES12" s="102"/>
      <c r="VET12" s="102"/>
      <c r="VEU12" s="102"/>
      <c r="VEV12" s="102"/>
      <c r="VEW12" s="102"/>
      <c r="VEX12" s="102"/>
      <c r="VEY12" s="102"/>
      <c r="VEZ12" s="102"/>
      <c r="VFA12" s="102"/>
      <c r="VFB12" s="102"/>
      <c r="VFC12" s="102"/>
      <c r="VFD12" s="102"/>
      <c r="VFE12" s="102"/>
      <c r="VFF12" s="102"/>
      <c r="VFG12" s="102"/>
      <c r="VFH12" s="102"/>
      <c r="VFI12" s="102"/>
      <c r="VFJ12" s="102"/>
      <c r="VFK12" s="102"/>
      <c r="VFL12" s="102"/>
      <c r="VFM12" s="102"/>
      <c r="VFN12" s="102"/>
      <c r="VFO12" s="102"/>
      <c r="VFP12" s="102"/>
      <c r="VFQ12" s="102"/>
      <c r="VFR12" s="102"/>
      <c r="VFS12" s="102"/>
      <c r="VFT12" s="102"/>
      <c r="VFU12" s="102"/>
      <c r="VFV12" s="102"/>
      <c r="VFW12" s="102"/>
      <c r="VFX12" s="102"/>
      <c r="VFY12" s="102"/>
      <c r="VFZ12" s="102"/>
      <c r="VGA12" s="102"/>
      <c r="VGB12" s="102"/>
      <c r="VGC12" s="102"/>
      <c r="VGD12" s="102"/>
      <c r="VGE12" s="102"/>
      <c r="VGF12" s="102"/>
      <c r="VGG12" s="102"/>
      <c r="VGH12" s="102"/>
      <c r="VGI12" s="102"/>
      <c r="VGJ12" s="102"/>
      <c r="VGK12" s="102"/>
      <c r="VGL12" s="102"/>
      <c r="VGM12" s="102"/>
      <c r="VGN12" s="102"/>
      <c r="VGO12" s="102"/>
      <c r="VGP12" s="102"/>
      <c r="VGQ12" s="102"/>
      <c r="VGR12" s="102"/>
      <c r="VGS12" s="102"/>
      <c r="VGT12" s="102"/>
      <c r="VGU12" s="102"/>
      <c r="VGV12" s="102"/>
      <c r="VGW12" s="102"/>
      <c r="VGX12" s="102"/>
      <c r="VGY12" s="102"/>
      <c r="VGZ12" s="102"/>
      <c r="VHA12" s="102"/>
      <c r="VHB12" s="102"/>
      <c r="VHC12" s="102"/>
      <c r="VHD12" s="102"/>
      <c r="VHE12" s="102"/>
      <c r="VHF12" s="102"/>
      <c r="VHG12" s="102"/>
      <c r="VHH12" s="102"/>
      <c r="VHI12" s="102"/>
      <c r="VHJ12" s="102"/>
      <c r="VHK12" s="102"/>
      <c r="VHL12" s="102"/>
      <c r="VHM12" s="102"/>
      <c r="VHN12" s="102"/>
      <c r="VHO12" s="102"/>
      <c r="VHP12" s="102"/>
      <c r="VHQ12" s="102"/>
      <c r="VHR12" s="102"/>
      <c r="VHS12" s="102"/>
      <c r="VHT12" s="102"/>
      <c r="VHU12" s="102"/>
      <c r="VHV12" s="102"/>
      <c r="VHW12" s="102"/>
      <c r="VHX12" s="102"/>
      <c r="VHY12" s="102"/>
      <c r="VHZ12" s="102"/>
      <c r="VIA12" s="102"/>
      <c r="VIB12" s="102"/>
      <c r="VIC12" s="102"/>
      <c r="VID12" s="102"/>
      <c r="VIE12" s="102"/>
      <c r="VIF12" s="102"/>
      <c r="VIG12" s="102"/>
      <c r="VIH12" s="102"/>
      <c r="VII12" s="102"/>
      <c r="VIJ12" s="102"/>
      <c r="VIK12" s="102"/>
      <c r="VIL12" s="102"/>
      <c r="VIM12" s="102"/>
      <c r="VIN12" s="102"/>
      <c r="VIO12" s="102"/>
      <c r="VIP12" s="102"/>
      <c r="VIQ12" s="102"/>
      <c r="VIR12" s="102"/>
      <c r="VIS12" s="102"/>
      <c r="VIT12" s="102"/>
      <c r="VIU12" s="102"/>
      <c r="VIV12" s="102"/>
      <c r="VIW12" s="102"/>
      <c r="VIX12" s="102"/>
      <c r="VIY12" s="102"/>
      <c r="VIZ12" s="102"/>
      <c r="VJA12" s="102"/>
      <c r="VJB12" s="102"/>
      <c r="VJC12" s="102"/>
      <c r="VJD12" s="102"/>
      <c r="VJE12" s="102"/>
      <c r="VJF12" s="102"/>
      <c r="VJG12" s="102"/>
      <c r="VJH12" s="102"/>
      <c r="VJI12" s="102"/>
      <c r="VJJ12" s="102"/>
      <c r="VJK12" s="102"/>
      <c r="VJL12" s="102"/>
      <c r="VJM12" s="102"/>
      <c r="VJN12" s="102"/>
      <c r="VJO12" s="102"/>
      <c r="VJP12" s="102"/>
      <c r="VJQ12" s="102"/>
      <c r="VJR12" s="102"/>
      <c r="VJS12" s="102"/>
      <c r="VJT12" s="102"/>
      <c r="VJU12" s="102"/>
      <c r="VJV12" s="102"/>
      <c r="VJW12" s="102"/>
      <c r="VJX12" s="102"/>
      <c r="VJY12" s="102"/>
      <c r="VJZ12" s="102"/>
      <c r="VKA12" s="102"/>
      <c r="VKB12" s="102"/>
      <c r="VKC12" s="102"/>
      <c r="VKD12" s="102"/>
      <c r="VKE12" s="102"/>
      <c r="VKF12" s="102"/>
      <c r="VKG12" s="102"/>
      <c r="VKH12" s="102"/>
      <c r="VKI12" s="102"/>
      <c r="VKJ12" s="102"/>
      <c r="VKK12" s="102"/>
      <c r="VKL12" s="102"/>
      <c r="VKM12" s="102"/>
      <c r="VKN12" s="102"/>
      <c r="VKO12" s="102"/>
      <c r="VKP12" s="102"/>
      <c r="VKQ12" s="102"/>
      <c r="VKR12" s="102"/>
      <c r="VKS12" s="102"/>
      <c r="VKT12" s="102"/>
      <c r="VKU12" s="102"/>
      <c r="VKV12" s="102"/>
      <c r="VKW12" s="102"/>
      <c r="VKX12" s="102"/>
      <c r="VKY12" s="102"/>
      <c r="VKZ12" s="102"/>
      <c r="VLA12" s="102"/>
      <c r="VLB12" s="102"/>
      <c r="VLC12" s="102"/>
      <c r="VLD12" s="102"/>
      <c r="VLE12" s="102"/>
      <c r="VLF12" s="102"/>
      <c r="VLG12" s="102"/>
      <c r="VLH12" s="102"/>
      <c r="VLI12" s="102"/>
      <c r="VLJ12" s="102"/>
      <c r="VLK12" s="102"/>
      <c r="VLL12" s="102"/>
      <c r="VLM12" s="102"/>
      <c r="VLN12" s="102"/>
      <c r="VLO12" s="102"/>
      <c r="VLP12" s="102"/>
      <c r="VLQ12" s="102"/>
      <c r="VLR12" s="102"/>
      <c r="VLS12" s="102"/>
      <c r="VLT12" s="102"/>
      <c r="VLU12" s="102"/>
      <c r="VLV12" s="102"/>
      <c r="VLW12" s="102"/>
      <c r="VLX12" s="102"/>
      <c r="VLY12" s="102"/>
      <c r="VLZ12" s="102"/>
      <c r="VMA12" s="102"/>
      <c r="VMB12" s="102"/>
      <c r="VMC12" s="102"/>
      <c r="VMD12" s="102"/>
      <c r="VME12" s="102"/>
      <c r="VMF12" s="102"/>
      <c r="VMG12" s="102"/>
      <c r="VMH12" s="102"/>
      <c r="VMI12" s="102"/>
      <c r="VMJ12" s="102"/>
      <c r="VMK12" s="102"/>
      <c r="VML12" s="102"/>
      <c r="VMM12" s="102"/>
      <c r="VMN12" s="102"/>
      <c r="VMO12" s="102"/>
      <c r="VMP12" s="102"/>
      <c r="VMQ12" s="102"/>
      <c r="VMR12" s="102"/>
      <c r="VMS12" s="102"/>
      <c r="VMT12" s="102"/>
      <c r="VMU12" s="102"/>
      <c r="VMV12" s="102"/>
      <c r="VMW12" s="102"/>
      <c r="VMX12" s="102"/>
      <c r="VMY12" s="102"/>
      <c r="VMZ12" s="102"/>
      <c r="VNA12" s="102"/>
      <c r="VNB12" s="102"/>
      <c r="VNC12" s="102"/>
      <c r="VND12" s="102"/>
      <c r="VNE12" s="102"/>
      <c r="VNF12" s="102"/>
      <c r="VNG12" s="102"/>
      <c r="VNH12" s="102"/>
      <c r="VNI12" s="102"/>
      <c r="VNJ12" s="102"/>
      <c r="VNK12" s="102"/>
      <c r="VNL12" s="102"/>
      <c r="VNM12" s="102"/>
      <c r="VNN12" s="102"/>
      <c r="VNO12" s="102"/>
      <c r="VNP12" s="102"/>
      <c r="VNQ12" s="102"/>
      <c r="VNR12" s="102"/>
      <c r="VNS12" s="102"/>
      <c r="VNT12" s="102"/>
      <c r="VNU12" s="102"/>
      <c r="VNV12" s="102"/>
      <c r="VNW12" s="102"/>
      <c r="VNX12" s="102"/>
      <c r="VNY12" s="102"/>
      <c r="VNZ12" s="102"/>
      <c r="VOA12" s="102"/>
      <c r="VOB12" s="102"/>
      <c r="VOC12" s="102"/>
      <c r="VOD12" s="102"/>
      <c r="VOE12" s="102"/>
      <c r="VOF12" s="102"/>
      <c r="VOG12" s="102"/>
      <c r="VOH12" s="102"/>
      <c r="VOI12" s="102"/>
      <c r="VOJ12" s="102"/>
      <c r="VOK12" s="102"/>
      <c r="VOL12" s="102"/>
      <c r="VOM12" s="102"/>
      <c r="VON12" s="102"/>
      <c r="VOO12" s="102"/>
      <c r="VOP12" s="102"/>
      <c r="VOQ12" s="102"/>
      <c r="VOR12" s="102"/>
      <c r="VOS12" s="102"/>
      <c r="VOT12" s="102"/>
      <c r="VOU12" s="102"/>
      <c r="VOV12" s="102"/>
      <c r="VOW12" s="102"/>
      <c r="VOX12" s="102"/>
      <c r="VOY12" s="102"/>
      <c r="VOZ12" s="102"/>
      <c r="VPA12" s="102"/>
      <c r="VPB12" s="102"/>
      <c r="VPC12" s="102"/>
      <c r="VPD12" s="102"/>
      <c r="VPE12" s="102"/>
      <c r="VPF12" s="102"/>
      <c r="VPG12" s="102"/>
      <c r="VPH12" s="102"/>
      <c r="VPI12" s="102"/>
      <c r="VPJ12" s="102"/>
      <c r="VPK12" s="102"/>
      <c r="VPL12" s="102"/>
      <c r="VPM12" s="102"/>
      <c r="VPN12" s="102"/>
      <c r="VPO12" s="102"/>
      <c r="VPP12" s="102"/>
      <c r="VPQ12" s="102"/>
      <c r="VPR12" s="102"/>
      <c r="VPS12" s="102"/>
      <c r="VPT12" s="102"/>
      <c r="VPU12" s="102"/>
      <c r="VPV12" s="102"/>
      <c r="VPW12" s="102"/>
      <c r="VPX12" s="102"/>
      <c r="VPY12" s="102"/>
      <c r="VPZ12" s="102"/>
      <c r="VQA12" s="102"/>
      <c r="VQB12" s="102"/>
      <c r="VQC12" s="102"/>
      <c r="VQD12" s="102"/>
      <c r="VQE12" s="102"/>
      <c r="VQF12" s="102"/>
      <c r="VQG12" s="102"/>
      <c r="VQH12" s="102"/>
      <c r="VQI12" s="102"/>
      <c r="VQJ12" s="102"/>
      <c r="VQK12" s="102"/>
      <c r="VQL12" s="102"/>
      <c r="VQM12" s="102"/>
      <c r="VQN12" s="102"/>
      <c r="VQO12" s="102"/>
      <c r="VQP12" s="102"/>
      <c r="VQQ12" s="102"/>
      <c r="VQR12" s="102"/>
      <c r="VQS12" s="102"/>
      <c r="VQT12" s="102"/>
      <c r="VQU12" s="102"/>
      <c r="VQV12" s="102"/>
      <c r="VQW12" s="102"/>
      <c r="VQX12" s="102"/>
      <c r="VQY12" s="102"/>
      <c r="VQZ12" s="102"/>
      <c r="VRA12" s="102"/>
      <c r="VRB12" s="102"/>
      <c r="VRC12" s="102"/>
      <c r="VRD12" s="102"/>
      <c r="VRE12" s="102"/>
      <c r="VRF12" s="102"/>
      <c r="VRG12" s="102"/>
      <c r="VRH12" s="102"/>
      <c r="VRI12" s="102"/>
      <c r="VRJ12" s="102"/>
      <c r="VRK12" s="102"/>
      <c r="VRL12" s="102"/>
      <c r="VRM12" s="102"/>
      <c r="VRN12" s="102"/>
      <c r="VRO12" s="102"/>
      <c r="VRP12" s="102"/>
      <c r="VRQ12" s="102"/>
      <c r="VRR12" s="102"/>
      <c r="VRS12" s="102"/>
      <c r="VRT12" s="102"/>
      <c r="VRU12" s="102"/>
      <c r="VRV12" s="102"/>
      <c r="VRW12" s="102"/>
      <c r="VRX12" s="102"/>
      <c r="VRY12" s="102"/>
      <c r="VRZ12" s="102"/>
      <c r="VSA12" s="102"/>
      <c r="VSB12" s="102"/>
      <c r="VSC12" s="102"/>
      <c r="VSD12" s="102"/>
      <c r="VSE12" s="102"/>
      <c r="VSF12" s="102"/>
      <c r="VSG12" s="102"/>
      <c r="VSH12" s="102"/>
      <c r="VSI12" s="102"/>
      <c r="VSJ12" s="102"/>
      <c r="VSK12" s="102"/>
      <c r="VSL12" s="102"/>
      <c r="VSM12" s="102"/>
      <c r="VSN12" s="102"/>
      <c r="VSO12" s="102"/>
      <c r="VSP12" s="102"/>
      <c r="VSQ12" s="102"/>
      <c r="VSR12" s="102"/>
      <c r="VSS12" s="102"/>
      <c r="VST12" s="102"/>
      <c r="VSU12" s="102"/>
      <c r="VSV12" s="102"/>
      <c r="VSW12" s="102"/>
      <c r="VSX12" s="102"/>
      <c r="VSY12" s="102"/>
      <c r="VSZ12" s="102"/>
      <c r="VTA12" s="102"/>
      <c r="VTB12" s="102"/>
      <c r="VTC12" s="102"/>
      <c r="VTD12" s="102"/>
      <c r="VTE12" s="102"/>
      <c r="VTF12" s="102"/>
      <c r="VTG12" s="102"/>
      <c r="VTH12" s="102"/>
      <c r="VTI12" s="102"/>
      <c r="VTJ12" s="102"/>
      <c r="VTK12" s="102"/>
      <c r="VTL12" s="102"/>
      <c r="VTM12" s="102"/>
      <c r="VTN12" s="102"/>
      <c r="VTO12" s="102"/>
      <c r="VTP12" s="102"/>
      <c r="VTQ12" s="102"/>
      <c r="VTR12" s="102"/>
      <c r="VTS12" s="102"/>
      <c r="VTT12" s="102"/>
      <c r="VTU12" s="102"/>
      <c r="VTV12" s="102"/>
      <c r="VTW12" s="102"/>
      <c r="VTX12" s="102"/>
      <c r="VTY12" s="102"/>
      <c r="VTZ12" s="102"/>
      <c r="VUA12" s="102"/>
      <c r="VUB12" s="102"/>
      <c r="VUC12" s="102"/>
      <c r="VUD12" s="102"/>
      <c r="VUE12" s="102"/>
      <c r="VUF12" s="102"/>
      <c r="VUG12" s="102"/>
      <c r="VUH12" s="102"/>
      <c r="VUI12" s="102"/>
      <c r="VUJ12" s="102"/>
      <c r="VUK12" s="102"/>
      <c r="VUL12" s="102"/>
      <c r="VUM12" s="102"/>
      <c r="VUN12" s="102"/>
      <c r="VUO12" s="102"/>
      <c r="VUP12" s="102"/>
      <c r="VUQ12" s="102"/>
      <c r="VUR12" s="102"/>
      <c r="VUS12" s="102"/>
      <c r="VUT12" s="102"/>
      <c r="VUU12" s="102"/>
      <c r="VUV12" s="102"/>
      <c r="VUW12" s="102"/>
      <c r="VUX12" s="102"/>
      <c r="VUY12" s="102"/>
      <c r="VUZ12" s="102"/>
      <c r="VVA12" s="102"/>
      <c r="VVB12" s="102"/>
      <c r="VVC12" s="102"/>
      <c r="VVD12" s="102"/>
      <c r="VVE12" s="102"/>
      <c r="VVF12" s="102"/>
      <c r="VVG12" s="102"/>
      <c r="VVH12" s="102"/>
      <c r="VVI12" s="102"/>
      <c r="VVJ12" s="102"/>
      <c r="VVK12" s="102"/>
      <c r="VVL12" s="102"/>
      <c r="VVM12" s="102"/>
      <c r="VVN12" s="102"/>
      <c r="VVO12" s="102"/>
      <c r="VVP12" s="102"/>
      <c r="VVQ12" s="102"/>
      <c r="VVR12" s="102"/>
      <c r="VVS12" s="102"/>
      <c r="VVT12" s="102"/>
      <c r="VVU12" s="102"/>
      <c r="VVV12" s="102"/>
      <c r="VVW12" s="102"/>
      <c r="VVX12" s="102"/>
      <c r="VVY12" s="102"/>
      <c r="VVZ12" s="102"/>
      <c r="VWA12" s="102"/>
      <c r="VWB12" s="102"/>
      <c r="VWC12" s="102"/>
      <c r="VWD12" s="102"/>
      <c r="VWE12" s="102"/>
      <c r="VWF12" s="102"/>
      <c r="VWG12" s="102"/>
      <c r="VWH12" s="102"/>
      <c r="VWI12" s="102"/>
      <c r="VWJ12" s="102"/>
      <c r="VWK12" s="102"/>
      <c r="VWL12" s="102"/>
      <c r="VWM12" s="102"/>
      <c r="VWN12" s="102"/>
      <c r="VWO12" s="102"/>
      <c r="VWP12" s="102"/>
      <c r="VWQ12" s="102"/>
      <c r="VWR12" s="102"/>
      <c r="VWS12" s="102"/>
      <c r="VWT12" s="102"/>
      <c r="VWU12" s="102"/>
      <c r="VWV12" s="102"/>
      <c r="VWW12" s="102"/>
      <c r="VWX12" s="102"/>
      <c r="VWY12" s="102"/>
      <c r="VWZ12" s="102"/>
      <c r="VXA12" s="102"/>
      <c r="VXB12" s="102"/>
      <c r="VXC12" s="102"/>
      <c r="VXD12" s="102"/>
      <c r="VXE12" s="102"/>
      <c r="VXF12" s="102"/>
      <c r="VXG12" s="102"/>
      <c r="VXH12" s="102"/>
      <c r="VXI12" s="102"/>
      <c r="VXJ12" s="102"/>
      <c r="VXK12" s="102"/>
      <c r="VXL12" s="102"/>
      <c r="VXM12" s="102"/>
      <c r="VXN12" s="102"/>
      <c r="VXO12" s="102"/>
      <c r="VXP12" s="102"/>
      <c r="VXQ12" s="102"/>
      <c r="VXR12" s="102"/>
      <c r="VXS12" s="102"/>
      <c r="VXT12" s="102"/>
      <c r="VXU12" s="102"/>
      <c r="VXV12" s="102"/>
      <c r="VXW12" s="102"/>
      <c r="VXX12" s="102"/>
      <c r="VXY12" s="102"/>
      <c r="VXZ12" s="102"/>
      <c r="VYA12" s="102"/>
      <c r="VYB12" s="102"/>
      <c r="VYC12" s="102"/>
      <c r="VYD12" s="102"/>
      <c r="VYE12" s="102"/>
      <c r="VYF12" s="102"/>
      <c r="VYG12" s="102"/>
      <c r="VYH12" s="102"/>
      <c r="VYI12" s="102"/>
      <c r="VYJ12" s="102"/>
      <c r="VYK12" s="102"/>
      <c r="VYL12" s="102"/>
      <c r="VYM12" s="102"/>
      <c r="VYN12" s="102"/>
      <c r="VYO12" s="102"/>
      <c r="VYP12" s="102"/>
      <c r="VYQ12" s="102"/>
      <c r="VYR12" s="102"/>
      <c r="VYS12" s="102"/>
      <c r="VYT12" s="102"/>
      <c r="VYU12" s="102"/>
      <c r="VYV12" s="102"/>
      <c r="VYW12" s="102"/>
      <c r="VYX12" s="102"/>
      <c r="VYY12" s="102"/>
      <c r="VYZ12" s="102"/>
      <c r="VZA12" s="102"/>
      <c r="VZB12" s="102"/>
      <c r="VZC12" s="102"/>
      <c r="VZD12" s="102"/>
      <c r="VZE12" s="102"/>
      <c r="VZF12" s="102"/>
      <c r="VZG12" s="102"/>
      <c r="VZH12" s="102"/>
      <c r="VZI12" s="102"/>
      <c r="VZJ12" s="102"/>
      <c r="VZK12" s="102"/>
      <c r="VZL12" s="102"/>
      <c r="VZM12" s="102"/>
      <c r="VZN12" s="102"/>
      <c r="VZO12" s="102"/>
      <c r="VZP12" s="102"/>
      <c r="VZQ12" s="102"/>
      <c r="VZR12" s="102"/>
      <c r="VZS12" s="102"/>
      <c r="VZT12" s="102"/>
      <c r="VZU12" s="102"/>
      <c r="VZV12" s="102"/>
      <c r="VZW12" s="102"/>
      <c r="VZX12" s="102"/>
      <c r="VZY12" s="102"/>
      <c r="VZZ12" s="102"/>
      <c r="WAA12" s="102"/>
      <c r="WAB12" s="102"/>
      <c r="WAC12" s="102"/>
      <c r="WAD12" s="102"/>
      <c r="WAE12" s="102"/>
      <c r="WAF12" s="102"/>
      <c r="WAG12" s="102"/>
      <c r="WAH12" s="102"/>
      <c r="WAI12" s="102"/>
      <c r="WAJ12" s="102"/>
      <c r="WAK12" s="102"/>
      <c r="WAL12" s="102"/>
      <c r="WAM12" s="102"/>
      <c r="WAN12" s="102"/>
      <c r="WAO12" s="102"/>
      <c r="WAP12" s="102"/>
      <c r="WAQ12" s="102"/>
      <c r="WAR12" s="102"/>
      <c r="WAS12" s="102"/>
      <c r="WAT12" s="102"/>
      <c r="WAU12" s="102"/>
      <c r="WAV12" s="102"/>
      <c r="WAW12" s="102"/>
      <c r="WAX12" s="102"/>
      <c r="WAY12" s="102"/>
      <c r="WAZ12" s="102"/>
      <c r="WBA12" s="102"/>
      <c r="WBB12" s="102"/>
      <c r="WBC12" s="102"/>
      <c r="WBD12" s="102"/>
      <c r="WBE12" s="102"/>
      <c r="WBF12" s="102"/>
      <c r="WBG12" s="102"/>
      <c r="WBH12" s="102"/>
      <c r="WBI12" s="102"/>
      <c r="WBJ12" s="102"/>
      <c r="WBK12" s="102"/>
      <c r="WBL12" s="102"/>
      <c r="WBM12" s="102"/>
      <c r="WBN12" s="102"/>
      <c r="WBO12" s="102"/>
      <c r="WBP12" s="102"/>
      <c r="WBQ12" s="102"/>
      <c r="WBR12" s="102"/>
      <c r="WBS12" s="102"/>
      <c r="WBT12" s="102"/>
      <c r="WBU12" s="102"/>
      <c r="WBV12" s="102"/>
      <c r="WBW12" s="102"/>
      <c r="WBX12" s="102"/>
      <c r="WBY12" s="102"/>
      <c r="WBZ12" s="102"/>
      <c r="WCA12" s="102"/>
      <c r="WCB12" s="102"/>
      <c r="WCC12" s="102"/>
      <c r="WCD12" s="102"/>
      <c r="WCE12" s="102"/>
      <c r="WCF12" s="102"/>
      <c r="WCG12" s="102"/>
      <c r="WCH12" s="102"/>
      <c r="WCI12" s="102"/>
      <c r="WCJ12" s="102"/>
      <c r="WCK12" s="102"/>
      <c r="WCL12" s="102"/>
      <c r="WCM12" s="102"/>
      <c r="WCN12" s="102"/>
      <c r="WCO12" s="102"/>
      <c r="WCP12" s="102"/>
      <c r="WCQ12" s="102"/>
      <c r="WCR12" s="102"/>
      <c r="WCS12" s="102"/>
      <c r="WCT12" s="102"/>
      <c r="WCU12" s="102"/>
      <c r="WCV12" s="102"/>
      <c r="WCW12" s="102"/>
      <c r="WCX12" s="102"/>
      <c r="WCY12" s="102"/>
      <c r="WCZ12" s="102"/>
      <c r="WDA12" s="102"/>
      <c r="WDB12" s="102"/>
      <c r="WDC12" s="102"/>
      <c r="WDD12" s="102"/>
      <c r="WDE12" s="102"/>
      <c r="WDF12" s="102"/>
      <c r="WDG12" s="102"/>
      <c r="WDH12" s="102"/>
      <c r="WDI12" s="102"/>
      <c r="WDJ12" s="102"/>
      <c r="WDK12" s="102"/>
      <c r="WDL12" s="102"/>
      <c r="WDM12" s="102"/>
      <c r="WDN12" s="102"/>
      <c r="WDO12" s="102"/>
      <c r="WDP12" s="102"/>
      <c r="WDQ12" s="102"/>
      <c r="WDR12" s="102"/>
      <c r="WDS12" s="102"/>
      <c r="WDT12" s="102"/>
      <c r="WDU12" s="102"/>
      <c r="WDV12" s="102"/>
      <c r="WDW12" s="102"/>
      <c r="WDX12" s="102"/>
      <c r="WDY12" s="102"/>
      <c r="WDZ12" s="102"/>
      <c r="WEA12" s="102"/>
      <c r="WEB12" s="102"/>
      <c r="WEC12" s="102"/>
      <c r="WED12" s="102"/>
      <c r="WEE12" s="102"/>
      <c r="WEF12" s="102"/>
      <c r="WEG12" s="102"/>
      <c r="WEH12" s="102"/>
      <c r="WEI12" s="102"/>
      <c r="WEJ12" s="102"/>
      <c r="WEK12" s="102"/>
      <c r="WEL12" s="102"/>
      <c r="WEM12" s="102"/>
      <c r="WEN12" s="102"/>
      <c r="WEO12" s="102"/>
      <c r="WEP12" s="102"/>
      <c r="WEQ12" s="102"/>
      <c r="WER12" s="102"/>
      <c r="WES12" s="102"/>
      <c r="WET12" s="102"/>
      <c r="WEU12" s="102"/>
      <c r="WEV12" s="102"/>
      <c r="WEW12" s="102"/>
      <c r="WEX12" s="102"/>
      <c r="WEY12" s="102"/>
      <c r="WEZ12" s="102"/>
      <c r="WFA12" s="102"/>
      <c r="WFB12" s="102"/>
      <c r="WFC12" s="102"/>
      <c r="WFD12" s="102"/>
      <c r="WFE12" s="102"/>
      <c r="WFF12" s="102"/>
      <c r="WFG12" s="102"/>
      <c r="WFH12" s="102"/>
      <c r="WFI12" s="102"/>
      <c r="WFJ12" s="102"/>
      <c r="WFK12" s="102"/>
      <c r="WFL12" s="102"/>
      <c r="WFM12" s="102"/>
      <c r="WFN12" s="102"/>
      <c r="WFO12" s="102"/>
      <c r="WFP12" s="102"/>
      <c r="WFQ12" s="102"/>
      <c r="WFR12" s="102"/>
      <c r="WFS12" s="102"/>
      <c r="WFT12" s="102"/>
      <c r="WFU12" s="102"/>
      <c r="WFV12" s="102"/>
      <c r="WFW12" s="102"/>
      <c r="WFX12" s="102"/>
      <c r="WFY12" s="102"/>
      <c r="WFZ12" s="102"/>
      <c r="WGA12" s="102"/>
      <c r="WGB12" s="102"/>
      <c r="WGC12" s="102"/>
      <c r="WGD12" s="102"/>
      <c r="WGE12" s="102"/>
      <c r="WGF12" s="102"/>
      <c r="WGG12" s="102"/>
      <c r="WGH12" s="102"/>
      <c r="WGI12" s="102"/>
      <c r="WGJ12" s="102"/>
      <c r="WGK12" s="102"/>
      <c r="WGL12" s="102"/>
      <c r="WGM12" s="102"/>
      <c r="WGN12" s="102"/>
      <c r="WGO12" s="102"/>
      <c r="WGP12" s="102"/>
      <c r="WGQ12" s="102"/>
      <c r="WGR12" s="102"/>
      <c r="WGS12" s="102"/>
      <c r="WGT12" s="102"/>
      <c r="WGU12" s="102"/>
      <c r="WGV12" s="102"/>
      <c r="WGW12" s="102"/>
      <c r="WGX12" s="102"/>
      <c r="WGY12" s="102"/>
      <c r="WGZ12" s="102"/>
      <c r="WHA12" s="102"/>
      <c r="WHB12" s="102"/>
      <c r="WHC12" s="102"/>
      <c r="WHD12" s="102"/>
      <c r="WHE12" s="102"/>
      <c r="WHF12" s="102"/>
      <c r="WHG12" s="102"/>
      <c r="WHH12" s="102"/>
      <c r="WHI12" s="102"/>
      <c r="WHJ12" s="102"/>
      <c r="WHK12" s="102"/>
      <c r="WHL12" s="102"/>
      <c r="WHM12" s="102"/>
      <c r="WHN12" s="102"/>
      <c r="WHO12" s="102"/>
      <c r="WHP12" s="102"/>
      <c r="WHQ12" s="102"/>
      <c r="WHR12" s="102"/>
      <c r="WHS12" s="102"/>
      <c r="WHT12" s="102"/>
      <c r="WHU12" s="102"/>
      <c r="WHV12" s="102"/>
      <c r="WHW12" s="102"/>
      <c r="WHX12" s="102"/>
      <c r="WHY12" s="102"/>
      <c r="WHZ12" s="102"/>
      <c r="WIA12" s="102"/>
      <c r="WIB12" s="102"/>
      <c r="WIC12" s="102"/>
      <c r="WID12" s="102"/>
      <c r="WIE12" s="102"/>
      <c r="WIF12" s="102"/>
      <c r="WIG12" s="102"/>
      <c r="WIH12" s="102"/>
      <c r="WII12" s="102"/>
      <c r="WIJ12" s="102"/>
      <c r="WIK12" s="102"/>
      <c r="WIL12" s="102"/>
      <c r="WIM12" s="102"/>
      <c r="WIN12" s="102"/>
      <c r="WIO12" s="102"/>
      <c r="WIP12" s="102"/>
      <c r="WIQ12" s="102"/>
      <c r="WIR12" s="102"/>
      <c r="WIS12" s="102"/>
      <c r="WIT12" s="102"/>
      <c r="WIU12" s="102"/>
      <c r="WIV12" s="102"/>
      <c r="WIW12" s="102"/>
      <c r="WIX12" s="102"/>
      <c r="WIY12" s="102"/>
      <c r="WIZ12" s="102"/>
      <c r="WJA12" s="102"/>
      <c r="WJB12" s="102"/>
      <c r="WJC12" s="102"/>
      <c r="WJD12" s="102"/>
      <c r="WJE12" s="102"/>
      <c r="WJF12" s="102"/>
      <c r="WJG12" s="102"/>
      <c r="WJH12" s="102"/>
      <c r="WJI12" s="102"/>
      <c r="WJJ12" s="102"/>
      <c r="WJK12" s="102"/>
      <c r="WJL12" s="102"/>
      <c r="WJM12" s="102"/>
      <c r="WJN12" s="102"/>
      <c r="WJO12" s="102"/>
      <c r="WJP12" s="102"/>
      <c r="WJQ12" s="102"/>
      <c r="WJR12" s="102"/>
      <c r="WJS12" s="102"/>
      <c r="WJT12" s="102"/>
      <c r="WJU12" s="102"/>
      <c r="WJV12" s="102"/>
      <c r="WJW12" s="102"/>
      <c r="WJX12" s="102"/>
      <c r="WJY12" s="102"/>
      <c r="WJZ12" s="102"/>
      <c r="WKA12" s="102"/>
      <c r="WKB12" s="102"/>
      <c r="WKC12" s="102"/>
      <c r="WKD12" s="102"/>
      <c r="WKE12" s="102"/>
      <c r="WKF12" s="102"/>
      <c r="WKG12" s="102"/>
      <c r="WKH12" s="102"/>
      <c r="WKI12" s="102"/>
      <c r="WKJ12" s="102"/>
      <c r="WKK12" s="102"/>
      <c r="WKL12" s="102"/>
      <c r="WKM12" s="102"/>
      <c r="WKN12" s="102"/>
      <c r="WKO12" s="102"/>
      <c r="WKP12" s="102"/>
      <c r="WKQ12" s="102"/>
      <c r="WKR12" s="102"/>
      <c r="WKS12" s="102"/>
      <c r="WKT12" s="102"/>
      <c r="WKU12" s="102"/>
      <c r="WKV12" s="102"/>
      <c r="WKW12" s="102"/>
      <c r="WKX12" s="102"/>
      <c r="WKY12" s="102"/>
      <c r="WKZ12" s="102"/>
      <c r="WLA12" s="102"/>
      <c r="WLB12" s="102"/>
      <c r="WLC12" s="102"/>
      <c r="WLD12" s="102"/>
      <c r="WLE12" s="102"/>
      <c r="WLF12" s="102"/>
      <c r="WLG12" s="102"/>
      <c r="WLH12" s="102"/>
      <c r="WLI12" s="102"/>
      <c r="WLJ12" s="102"/>
      <c r="WLK12" s="102"/>
      <c r="WLL12" s="102"/>
      <c r="WLM12" s="102"/>
      <c r="WLN12" s="102"/>
      <c r="WLO12" s="102"/>
      <c r="WLP12" s="102"/>
      <c r="WLQ12" s="102"/>
      <c r="WLR12" s="102"/>
      <c r="WLS12" s="102"/>
      <c r="WLT12" s="102"/>
      <c r="WLU12" s="102"/>
      <c r="WLV12" s="102"/>
      <c r="WLW12" s="102"/>
      <c r="WLX12" s="102"/>
      <c r="WLY12" s="102"/>
      <c r="WLZ12" s="102"/>
      <c r="WMA12" s="102"/>
      <c r="WMB12" s="102"/>
      <c r="WMC12" s="102"/>
      <c r="WMD12" s="102"/>
      <c r="WME12" s="102"/>
      <c r="WMF12" s="102"/>
      <c r="WMG12" s="102"/>
      <c r="WMH12" s="102"/>
      <c r="WMI12" s="102"/>
      <c r="WMJ12" s="102"/>
      <c r="WMK12" s="102"/>
      <c r="WML12" s="102"/>
      <c r="WMM12" s="102"/>
      <c r="WMN12" s="102"/>
      <c r="WMO12" s="102"/>
      <c r="WMP12" s="102"/>
      <c r="WMQ12" s="102"/>
      <c r="WMR12" s="102"/>
      <c r="WMS12" s="102"/>
      <c r="WMT12" s="102"/>
      <c r="WMU12" s="102"/>
      <c r="WMV12" s="102"/>
      <c r="WMW12" s="102"/>
      <c r="WMX12" s="102"/>
      <c r="WMY12" s="102"/>
      <c r="WMZ12" s="102"/>
      <c r="WNA12" s="102"/>
      <c r="WNB12" s="102"/>
      <c r="WNC12" s="102"/>
      <c r="WND12" s="102"/>
      <c r="WNE12" s="102"/>
      <c r="WNF12" s="102"/>
      <c r="WNG12" s="102"/>
      <c r="WNH12" s="102"/>
      <c r="WNI12" s="102"/>
      <c r="WNJ12" s="102"/>
      <c r="WNK12" s="102"/>
      <c r="WNL12" s="102"/>
      <c r="WNM12" s="102"/>
      <c r="WNN12" s="102"/>
      <c r="WNO12" s="102"/>
      <c r="WNP12" s="102"/>
      <c r="WNQ12" s="102"/>
      <c r="WNR12" s="102"/>
      <c r="WNS12" s="102"/>
      <c r="WNT12" s="102"/>
      <c r="WNU12" s="102"/>
      <c r="WNV12" s="102"/>
      <c r="WNW12" s="102"/>
      <c r="WNX12" s="102"/>
      <c r="WNY12" s="102"/>
      <c r="WNZ12" s="102"/>
      <c r="WOA12" s="102"/>
      <c r="WOB12" s="102"/>
      <c r="WOC12" s="102"/>
      <c r="WOD12" s="102"/>
      <c r="WOE12" s="102"/>
      <c r="WOF12" s="102"/>
      <c r="WOG12" s="102"/>
      <c r="WOH12" s="102"/>
      <c r="WOI12" s="102"/>
      <c r="WOJ12" s="102"/>
      <c r="WOK12" s="102"/>
      <c r="WOL12" s="102"/>
      <c r="WOM12" s="102"/>
      <c r="WON12" s="102"/>
      <c r="WOO12" s="102"/>
      <c r="WOP12" s="102"/>
      <c r="WOQ12" s="102"/>
      <c r="WOR12" s="102"/>
      <c r="WOS12" s="102"/>
      <c r="WOT12" s="102"/>
      <c r="WOU12" s="102"/>
      <c r="WOV12" s="102"/>
      <c r="WOW12" s="102"/>
      <c r="WOX12" s="102"/>
      <c r="WOY12" s="102"/>
      <c r="WOZ12" s="102"/>
      <c r="WPA12" s="102"/>
      <c r="WPB12" s="102"/>
      <c r="WPC12" s="102"/>
      <c r="WPD12" s="102"/>
      <c r="WPE12" s="102"/>
      <c r="WPF12" s="102"/>
      <c r="WPG12" s="102"/>
      <c r="WPH12" s="102"/>
      <c r="WPI12" s="102"/>
      <c r="WPJ12" s="102"/>
      <c r="WPK12" s="102"/>
      <c r="WPL12" s="102"/>
      <c r="WPM12" s="102"/>
      <c r="WPN12" s="102"/>
      <c r="WPO12" s="102"/>
      <c r="WPP12" s="102"/>
      <c r="WPQ12" s="102"/>
      <c r="WPR12" s="102"/>
      <c r="WPS12" s="102"/>
      <c r="WPT12" s="102"/>
      <c r="WPU12" s="102"/>
      <c r="WPV12" s="102"/>
      <c r="WPW12" s="102"/>
      <c r="WPX12" s="102"/>
      <c r="WPY12" s="102"/>
      <c r="WPZ12" s="102"/>
      <c r="WQA12" s="102"/>
      <c r="WQB12" s="102"/>
      <c r="WQC12" s="102"/>
      <c r="WQD12" s="102"/>
      <c r="WQE12" s="102"/>
      <c r="WQF12" s="102"/>
      <c r="WQG12" s="102"/>
      <c r="WQH12" s="102"/>
      <c r="WQI12" s="102"/>
      <c r="WQJ12" s="102"/>
      <c r="WQK12" s="102"/>
      <c r="WQL12" s="102"/>
      <c r="WQM12" s="102"/>
      <c r="WQN12" s="102"/>
      <c r="WQO12" s="102"/>
      <c r="WQP12" s="102"/>
      <c r="WQQ12" s="102"/>
      <c r="WQR12" s="102"/>
      <c r="WQS12" s="102"/>
      <c r="WQT12" s="102"/>
      <c r="WQU12" s="102"/>
      <c r="WQV12" s="102"/>
      <c r="WQW12" s="102"/>
      <c r="WQX12" s="102"/>
      <c r="WQY12" s="102"/>
      <c r="WQZ12" s="102"/>
      <c r="WRA12" s="102"/>
      <c r="WRB12" s="102"/>
      <c r="WRC12" s="102"/>
      <c r="WRD12" s="102"/>
      <c r="WRE12" s="102"/>
      <c r="WRF12" s="102"/>
      <c r="WRG12" s="102"/>
      <c r="WRH12" s="102"/>
      <c r="WRI12" s="102"/>
      <c r="WRJ12" s="102"/>
      <c r="WRK12" s="102"/>
      <c r="WRL12" s="102"/>
      <c r="WRM12" s="102"/>
      <c r="WRN12" s="102"/>
      <c r="WRO12" s="102"/>
      <c r="WRP12" s="102"/>
      <c r="WRQ12" s="102"/>
      <c r="WRR12" s="102"/>
      <c r="WRS12" s="102"/>
      <c r="WRT12" s="102"/>
      <c r="WRU12" s="102"/>
      <c r="WRV12" s="102"/>
      <c r="WRW12" s="102"/>
      <c r="WRX12" s="102"/>
      <c r="WRY12" s="102"/>
      <c r="WRZ12" s="102"/>
      <c r="WSA12" s="102"/>
      <c r="WSB12" s="102"/>
      <c r="WSC12" s="102"/>
      <c r="WSD12" s="102"/>
      <c r="WSE12" s="102"/>
      <c r="WSF12" s="102"/>
      <c r="WSG12" s="102"/>
      <c r="WSH12" s="102"/>
      <c r="WSI12" s="102"/>
      <c r="WSJ12" s="102"/>
      <c r="WSK12" s="102"/>
      <c r="WSL12" s="102"/>
      <c r="WSM12" s="102"/>
      <c r="WSN12" s="102"/>
      <c r="WSO12" s="102"/>
      <c r="WSP12" s="102"/>
      <c r="WSQ12" s="102"/>
      <c r="WSR12" s="102"/>
      <c r="WSS12" s="102"/>
      <c r="WST12" s="102"/>
      <c r="WSU12" s="102"/>
      <c r="WSV12" s="102"/>
      <c r="WSW12" s="102"/>
      <c r="WSX12" s="102"/>
      <c r="WSY12" s="102"/>
      <c r="WSZ12" s="102"/>
      <c r="WTA12" s="102"/>
      <c r="WTB12" s="102"/>
      <c r="WTC12" s="102"/>
      <c r="WTD12" s="102"/>
      <c r="WTE12" s="102"/>
      <c r="WTF12" s="102"/>
      <c r="WTG12" s="102"/>
      <c r="WTH12" s="102"/>
      <c r="WTI12" s="102"/>
      <c r="WTJ12" s="102"/>
      <c r="WTK12" s="102"/>
      <c r="WTL12" s="102"/>
      <c r="WTM12" s="102"/>
      <c r="WTN12" s="102"/>
      <c r="WTO12" s="102"/>
      <c r="WTP12" s="102"/>
      <c r="WTQ12" s="102"/>
      <c r="WTR12" s="102"/>
      <c r="WTS12" s="102"/>
      <c r="WTT12" s="102"/>
      <c r="WTU12" s="102"/>
      <c r="WTV12" s="102"/>
      <c r="WTW12" s="102"/>
      <c r="WTX12" s="102"/>
      <c r="WTY12" s="102"/>
      <c r="WTZ12" s="102"/>
      <c r="WUA12" s="102"/>
      <c r="WUB12" s="102"/>
      <c r="WUC12" s="102"/>
      <c r="WUD12" s="102"/>
      <c r="WUE12" s="102"/>
      <c r="WUF12" s="102"/>
      <c r="WUG12" s="102"/>
      <c r="WUH12" s="102"/>
      <c r="WUI12" s="102"/>
      <c r="WUJ12" s="102"/>
      <c r="WUK12" s="102"/>
      <c r="WUL12" s="102"/>
      <c r="WUM12" s="102"/>
      <c r="WUN12" s="102"/>
      <c r="WUO12" s="102"/>
      <c r="WUP12" s="102"/>
      <c r="WUQ12" s="102"/>
      <c r="WUR12" s="102"/>
      <c r="WUS12" s="102"/>
      <c r="WUT12" s="102"/>
      <c r="WUU12" s="102"/>
      <c r="WUV12" s="102"/>
      <c r="WUW12" s="102"/>
      <c r="WUX12" s="102"/>
      <c r="WUY12" s="102"/>
      <c r="WUZ12" s="102"/>
      <c r="WVA12" s="102"/>
      <c r="WVB12" s="102"/>
      <c r="WVC12" s="102"/>
      <c r="WVD12" s="102"/>
      <c r="WVE12" s="102"/>
      <c r="WVF12" s="102"/>
      <c r="WVG12" s="102"/>
      <c r="WVH12" s="102"/>
      <c r="WVI12" s="102"/>
      <c r="WVJ12" s="102"/>
      <c r="WVK12" s="102"/>
      <c r="WVL12" s="102"/>
      <c r="WVM12" s="102"/>
      <c r="WVN12" s="102"/>
      <c r="WVO12" s="102"/>
      <c r="WVP12" s="102"/>
      <c r="WVQ12" s="102"/>
      <c r="WVR12" s="102"/>
      <c r="WVS12" s="102"/>
      <c r="WVT12" s="102"/>
      <c r="WVU12" s="102"/>
      <c r="WVV12" s="102"/>
      <c r="WVW12" s="102"/>
      <c r="WVX12" s="102"/>
      <c r="WVY12" s="102"/>
      <c r="WVZ12" s="102"/>
      <c r="WWA12" s="102"/>
      <c r="WWB12" s="102"/>
      <c r="WWC12" s="102"/>
      <c r="WWD12" s="102"/>
      <c r="WWE12" s="102"/>
      <c r="WWF12" s="102"/>
      <c r="WWG12" s="102"/>
      <c r="WWH12" s="102"/>
      <c r="WWI12" s="102"/>
      <c r="WWJ12" s="102"/>
      <c r="WWK12" s="102"/>
      <c r="WWL12" s="102"/>
      <c r="WWM12" s="102"/>
      <c r="WWN12" s="102"/>
      <c r="WWO12" s="102"/>
      <c r="WWP12" s="102"/>
      <c r="WWQ12" s="102"/>
      <c r="WWR12" s="102"/>
      <c r="WWS12" s="102"/>
      <c r="WWT12" s="102"/>
      <c r="WWU12" s="102"/>
      <c r="WWV12" s="102"/>
      <c r="WWW12" s="102"/>
      <c r="WWX12" s="102"/>
      <c r="WWY12" s="102"/>
      <c r="WWZ12" s="102"/>
      <c r="WXA12" s="102"/>
      <c r="WXB12" s="102"/>
      <c r="WXC12" s="102"/>
      <c r="WXD12" s="102"/>
      <c r="WXE12" s="102"/>
      <c r="WXF12" s="102"/>
      <c r="WXG12" s="102"/>
      <c r="WXH12" s="102"/>
      <c r="WXI12" s="102"/>
      <c r="WXJ12" s="102"/>
      <c r="WXK12" s="102"/>
      <c r="WXL12" s="102"/>
      <c r="WXM12" s="102"/>
      <c r="WXN12" s="102"/>
      <c r="WXO12" s="102"/>
      <c r="WXP12" s="102"/>
      <c r="WXQ12" s="102"/>
      <c r="WXR12" s="102"/>
      <c r="WXS12" s="102"/>
      <c r="WXT12" s="102"/>
      <c r="WXU12" s="102"/>
      <c r="WXV12" s="102"/>
      <c r="WXW12" s="102"/>
      <c r="WXX12" s="102"/>
      <c r="WXY12" s="102"/>
      <c r="WXZ12" s="102"/>
      <c r="WYA12" s="102"/>
      <c r="WYB12" s="102"/>
      <c r="WYC12" s="102"/>
      <c r="WYD12" s="102"/>
      <c r="WYE12" s="102"/>
      <c r="WYF12" s="102"/>
      <c r="WYG12" s="102"/>
      <c r="WYH12" s="102"/>
      <c r="WYI12" s="102"/>
      <c r="WYJ12" s="102"/>
      <c r="WYK12" s="102"/>
      <c r="WYL12" s="102"/>
      <c r="WYM12" s="102"/>
      <c r="WYN12" s="102"/>
      <c r="WYO12" s="102"/>
      <c r="WYP12" s="102"/>
      <c r="WYQ12" s="102"/>
      <c r="WYR12" s="102"/>
      <c r="WYS12" s="102"/>
      <c r="WYT12" s="102"/>
      <c r="WYU12" s="102"/>
      <c r="WYV12" s="102"/>
      <c r="WYW12" s="102"/>
      <c r="WYX12" s="102"/>
      <c r="WYY12" s="102"/>
      <c r="WYZ12" s="102"/>
      <c r="WZA12" s="102"/>
      <c r="WZB12" s="102"/>
      <c r="WZC12" s="102"/>
      <c r="WZD12" s="102"/>
      <c r="WZE12" s="102"/>
      <c r="WZF12" s="102"/>
      <c r="WZG12" s="102"/>
      <c r="WZH12" s="102"/>
      <c r="WZI12" s="102"/>
      <c r="WZJ12" s="102"/>
      <c r="WZK12" s="102"/>
      <c r="WZL12" s="102"/>
      <c r="WZM12" s="102"/>
      <c r="WZN12" s="102"/>
      <c r="WZO12" s="102"/>
      <c r="WZP12" s="102"/>
      <c r="WZQ12" s="102"/>
      <c r="WZR12" s="102"/>
      <c r="WZS12" s="102"/>
      <c r="WZT12" s="102"/>
      <c r="WZU12" s="102"/>
      <c r="WZV12" s="102"/>
      <c r="WZW12" s="102"/>
      <c r="WZX12" s="102"/>
      <c r="WZY12" s="102"/>
      <c r="WZZ12" s="102"/>
      <c r="XAA12" s="102"/>
      <c r="XAB12" s="102"/>
      <c r="XAC12" s="102"/>
      <c r="XAD12" s="102"/>
      <c r="XAE12" s="102"/>
      <c r="XAF12" s="102"/>
      <c r="XAG12" s="102"/>
      <c r="XAH12" s="102"/>
      <c r="XAI12" s="102"/>
      <c r="XAJ12" s="102"/>
      <c r="XAK12" s="102"/>
      <c r="XAL12" s="102"/>
      <c r="XAM12" s="102"/>
      <c r="XAN12" s="102"/>
      <c r="XAO12" s="102"/>
      <c r="XAP12" s="102"/>
      <c r="XAQ12" s="102"/>
      <c r="XAR12" s="102"/>
      <c r="XAS12" s="102"/>
      <c r="XAT12" s="102"/>
      <c r="XAU12" s="102"/>
      <c r="XAV12" s="102"/>
      <c r="XAW12" s="102"/>
      <c r="XAX12" s="102"/>
      <c r="XAY12" s="102"/>
      <c r="XAZ12" s="102"/>
      <c r="XBA12" s="102"/>
      <c r="XBB12" s="102"/>
      <c r="XBC12" s="102"/>
      <c r="XBD12" s="102"/>
      <c r="XBE12" s="102"/>
      <c r="XBF12" s="102"/>
      <c r="XBG12" s="102"/>
      <c r="XBH12" s="102"/>
      <c r="XBI12" s="102"/>
      <c r="XBJ12" s="102"/>
      <c r="XBK12" s="102"/>
      <c r="XBL12" s="102"/>
      <c r="XBM12" s="102"/>
      <c r="XBN12" s="102"/>
      <c r="XBO12" s="102"/>
      <c r="XBP12" s="102"/>
      <c r="XBQ12" s="102"/>
      <c r="XBR12" s="102"/>
      <c r="XBS12" s="102"/>
      <c r="XBT12" s="102"/>
      <c r="XBU12" s="102"/>
      <c r="XBV12" s="102"/>
      <c r="XBW12" s="102"/>
      <c r="XBX12" s="102"/>
      <c r="XBY12" s="102"/>
      <c r="XBZ12" s="102"/>
      <c r="XCA12" s="102"/>
      <c r="XCB12" s="102"/>
      <c r="XCC12" s="102"/>
      <c r="XCD12" s="102"/>
      <c r="XCE12" s="102"/>
      <c r="XCF12" s="102"/>
      <c r="XCG12" s="102"/>
      <c r="XCH12" s="102"/>
      <c r="XCI12" s="102"/>
      <c r="XCJ12" s="102"/>
      <c r="XCK12" s="102"/>
      <c r="XCL12" s="102"/>
      <c r="XCM12" s="102"/>
      <c r="XCN12" s="102"/>
      <c r="XCO12" s="102"/>
      <c r="XCP12" s="102"/>
      <c r="XCQ12" s="102"/>
      <c r="XCR12" s="102"/>
      <c r="XCS12" s="102"/>
      <c r="XCT12" s="102"/>
      <c r="XCU12" s="102"/>
      <c r="XCV12" s="102"/>
      <c r="XCW12" s="102"/>
      <c r="XCX12" s="102"/>
      <c r="XCY12" s="102"/>
      <c r="XCZ12" s="102"/>
      <c r="XDA12" s="102"/>
      <c r="XDB12" s="102"/>
      <c r="XDC12" s="102"/>
      <c r="XDD12" s="102"/>
      <c r="XDE12" s="102"/>
      <c r="XDF12" s="102"/>
      <c r="XDG12" s="102"/>
      <c r="XDH12" s="102"/>
      <c r="XDI12" s="102"/>
      <c r="XDJ12" s="102"/>
      <c r="XDK12" s="102"/>
      <c r="XDL12" s="102"/>
      <c r="XDM12" s="102"/>
      <c r="XDN12" s="102"/>
      <c r="XDO12" s="102"/>
      <c r="XDP12" s="102"/>
      <c r="XDQ12" s="102"/>
      <c r="XDR12" s="102"/>
      <c r="XDS12" s="102"/>
      <c r="XDT12" s="102"/>
      <c r="XDU12" s="102"/>
      <c r="XDV12" s="102"/>
      <c r="XDW12" s="102"/>
      <c r="XDX12" s="102"/>
      <c r="XDY12" s="102"/>
      <c r="XDZ12" s="102"/>
      <c r="XEA12" s="102"/>
      <c r="XEB12" s="102"/>
      <c r="XEC12" s="102"/>
      <c r="XED12" s="102"/>
      <c r="XEE12" s="102"/>
      <c r="XEF12" s="102"/>
      <c r="XEG12" s="102"/>
      <c r="XEH12" s="102"/>
      <c r="XEI12" s="102"/>
      <c r="XEJ12" s="102"/>
      <c r="XEK12" s="102"/>
      <c r="XEL12" s="102"/>
      <c r="XEM12" s="102"/>
      <c r="XEN12" s="102"/>
      <c r="XEO12" s="102"/>
      <c r="XEP12" s="102"/>
      <c r="XEQ12" s="102"/>
      <c r="XER12" s="102"/>
      <c r="XES12" s="102"/>
      <c r="XET12" s="102"/>
      <c r="XEU12" s="102"/>
      <c r="XEV12" s="102"/>
      <c r="XEW12" s="102"/>
      <c r="XEX12" s="102"/>
      <c r="XEY12" s="102"/>
      <c r="XEZ12" s="102"/>
      <c r="XFA12" s="102"/>
      <c r="XFB12" s="102"/>
      <c r="XFC12" s="102"/>
      <c r="XFD12" s="102"/>
    </row>
    <row r="13" spans="1:16384" ht="15" customHeight="1" x14ac:dyDescent="0.3">
      <c r="A13" s="1041"/>
      <c r="B13" s="505" t="s">
        <v>200</v>
      </c>
      <c r="C13" s="106">
        <v>121000</v>
      </c>
      <c r="D13" s="106">
        <f t="shared" ref="D13:D23" si="4">C13*1.25</f>
        <v>151250</v>
      </c>
      <c r="E13" s="106"/>
      <c r="F13" s="106"/>
      <c r="G13" s="106"/>
      <c r="H13" s="106"/>
      <c r="I13" s="106"/>
      <c r="J13" s="106"/>
      <c r="K13" s="106"/>
      <c r="L13" s="114">
        <f t="shared" si="3"/>
        <v>1950</v>
      </c>
      <c r="M13" s="249">
        <f t="shared" ref="M13:M23" si="5">+C13/L13</f>
        <v>62.051282051282051</v>
      </c>
      <c r="N13" s="108">
        <f t="shared" ref="N13:O23" si="6">M13*1.06</f>
        <v>65.774358974358975</v>
      </c>
      <c r="O13" s="109">
        <f>N13*1.06</f>
        <v>69.720820512820524</v>
      </c>
    </row>
    <row r="14" spans="1:16384" ht="14.4" x14ac:dyDescent="0.3">
      <c r="A14" s="1041"/>
      <c r="B14" s="505" t="s">
        <v>28</v>
      </c>
      <c r="C14" s="106">
        <v>145000</v>
      </c>
      <c r="D14" s="106">
        <f t="shared" si="4"/>
        <v>181250</v>
      </c>
      <c r="E14" s="106"/>
      <c r="F14" s="106"/>
      <c r="G14" s="106"/>
      <c r="H14" s="106"/>
      <c r="I14" s="106"/>
      <c r="J14" s="106"/>
      <c r="K14" s="106"/>
      <c r="L14" s="114">
        <f t="shared" si="3"/>
        <v>1950</v>
      </c>
      <c r="M14" s="249">
        <f t="shared" si="5"/>
        <v>74.358974358974365</v>
      </c>
      <c r="N14" s="108">
        <f t="shared" si="6"/>
        <v>78.820512820512832</v>
      </c>
      <c r="O14" s="109">
        <f t="shared" si="6"/>
        <v>83.549743589743599</v>
      </c>
    </row>
    <row r="15" spans="1:16384" ht="14.4" x14ac:dyDescent="0.3">
      <c r="A15" s="1041"/>
      <c r="B15" s="505" t="s">
        <v>29</v>
      </c>
      <c r="C15" s="106">
        <v>174000</v>
      </c>
      <c r="D15" s="106">
        <f t="shared" si="4"/>
        <v>217500</v>
      </c>
      <c r="E15" s="106"/>
      <c r="F15" s="106"/>
      <c r="G15" s="106"/>
      <c r="H15" s="106"/>
      <c r="I15" s="106"/>
      <c r="J15" s="106"/>
      <c r="K15" s="106"/>
      <c r="L15" s="114">
        <f t="shared" si="3"/>
        <v>1950</v>
      </c>
      <c r="M15" s="249">
        <f t="shared" si="5"/>
        <v>89.230769230769226</v>
      </c>
      <c r="N15" s="108">
        <f t="shared" si="6"/>
        <v>94.58461538461539</v>
      </c>
      <c r="O15" s="109">
        <f t="shared" si="6"/>
        <v>100.25969230769232</v>
      </c>
    </row>
    <row r="16" spans="1:16384" ht="14.4" x14ac:dyDescent="0.3">
      <c r="A16" s="1041"/>
      <c r="B16" s="505" t="s">
        <v>30</v>
      </c>
      <c r="C16" s="106">
        <v>209000</v>
      </c>
      <c r="D16" s="106">
        <f t="shared" si="4"/>
        <v>261250</v>
      </c>
      <c r="E16" s="106"/>
      <c r="F16" s="106"/>
      <c r="G16" s="106"/>
      <c r="H16" s="106"/>
      <c r="I16" s="106"/>
      <c r="J16" s="106"/>
      <c r="K16" s="106"/>
      <c r="L16" s="114">
        <f t="shared" si="3"/>
        <v>1950</v>
      </c>
      <c r="M16" s="249">
        <f t="shared" si="5"/>
        <v>107.17948717948718</v>
      </c>
      <c r="N16" s="108">
        <f t="shared" si="6"/>
        <v>113.61025641025643</v>
      </c>
      <c r="O16" s="109">
        <f t="shared" si="6"/>
        <v>120.42687179487181</v>
      </c>
    </row>
    <row r="17" spans="1:15" ht="14.4" x14ac:dyDescent="0.3">
      <c r="A17" s="1041"/>
      <c r="B17" s="505" t="s">
        <v>31</v>
      </c>
      <c r="C17" s="106">
        <v>272000</v>
      </c>
      <c r="D17" s="106">
        <f t="shared" si="4"/>
        <v>340000</v>
      </c>
      <c r="E17" s="106"/>
      <c r="F17" s="106"/>
      <c r="G17" s="106"/>
      <c r="H17" s="106"/>
      <c r="I17" s="106"/>
      <c r="J17" s="106"/>
      <c r="K17" s="106"/>
      <c r="L17" s="114">
        <f t="shared" si="3"/>
        <v>1950</v>
      </c>
      <c r="M17" s="249">
        <f t="shared" si="5"/>
        <v>139.48717948717947</v>
      </c>
      <c r="N17" s="108">
        <f t="shared" si="6"/>
        <v>147.85641025641024</v>
      </c>
      <c r="O17" s="109">
        <f t="shared" si="6"/>
        <v>156.72779487179486</v>
      </c>
    </row>
    <row r="18" spans="1:15" ht="14.4" x14ac:dyDescent="0.3">
      <c r="A18" s="1041"/>
      <c r="B18" s="505" t="s">
        <v>32</v>
      </c>
      <c r="C18" s="106">
        <v>353000</v>
      </c>
      <c r="D18" s="106">
        <f t="shared" si="4"/>
        <v>441250</v>
      </c>
      <c r="E18" s="106"/>
      <c r="F18" s="106"/>
      <c r="G18" s="106"/>
      <c r="H18" s="106"/>
      <c r="I18" s="106"/>
      <c r="J18" s="106"/>
      <c r="K18" s="106"/>
      <c r="L18" s="114">
        <f t="shared" si="3"/>
        <v>1950</v>
      </c>
      <c r="M18" s="249">
        <f t="shared" si="5"/>
        <v>181.02564102564102</v>
      </c>
      <c r="N18" s="108">
        <f t="shared" si="6"/>
        <v>191.88717948717948</v>
      </c>
      <c r="O18" s="109">
        <f t="shared" si="6"/>
        <v>203.40041025641025</v>
      </c>
    </row>
    <row r="19" spans="1:15" ht="14.4" x14ac:dyDescent="0.3">
      <c r="A19" s="1041"/>
      <c r="B19" s="505" t="s">
        <v>33</v>
      </c>
      <c r="C19" s="106">
        <v>425000</v>
      </c>
      <c r="D19" s="106">
        <f t="shared" si="4"/>
        <v>531250</v>
      </c>
      <c r="E19" s="106"/>
      <c r="F19" s="106"/>
      <c r="G19" s="106"/>
      <c r="H19" s="106"/>
      <c r="I19" s="106"/>
      <c r="J19" s="106"/>
      <c r="K19" s="106"/>
      <c r="L19" s="114">
        <f t="shared" si="3"/>
        <v>1950</v>
      </c>
      <c r="M19" s="249">
        <f t="shared" si="5"/>
        <v>217.94871794871796</v>
      </c>
      <c r="N19" s="108">
        <f t="shared" si="6"/>
        <v>231.02564102564105</v>
      </c>
      <c r="O19" s="109">
        <f t="shared" si="6"/>
        <v>244.88717948717954</v>
      </c>
    </row>
    <row r="20" spans="1:15" ht="14.4" x14ac:dyDescent="0.3">
      <c r="A20" s="1041"/>
      <c r="B20" s="505" t="s">
        <v>34</v>
      </c>
      <c r="C20" s="106">
        <v>528000</v>
      </c>
      <c r="D20" s="106">
        <f t="shared" si="4"/>
        <v>660000</v>
      </c>
      <c r="E20" s="106"/>
      <c r="F20" s="106"/>
      <c r="G20" s="106"/>
      <c r="H20" s="106"/>
      <c r="I20" s="106"/>
      <c r="J20" s="106"/>
      <c r="K20" s="106"/>
      <c r="L20" s="114">
        <f t="shared" si="3"/>
        <v>1950</v>
      </c>
      <c r="M20" s="249">
        <f t="shared" si="5"/>
        <v>270.76923076923077</v>
      </c>
      <c r="N20" s="108">
        <f t="shared" si="6"/>
        <v>287.01538461538462</v>
      </c>
      <c r="O20" s="109">
        <f t="shared" si="6"/>
        <v>304.23630769230772</v>
      </c>
    </row>
    <row r="21" spans="1:15" ht="14.4" x14ac:dyDescent="0.3">
      <c r="A21" s="1041"/>
      <c r="B21" s="505" t="s">
        <v>35</v>
      </c>
      <c r="C21" s="106">
        <v>652000</v>
      </c>
      <c r="D21" s="106">
        <f t="shared" si="4"/>
        <v>815000</v>
      </c>
      <c r="E21" s="106"/>
      <c r="F21" s="106"/>
      <c r="G21" s="106"/>
      <c r="H21" s="106"/>
      <c r="I21" s="106"/>
      <c r="J21" s="106"/>
      <c r="K21" s="106"/>
      <c r="L21" s="114">
        <f t="shared" si="3"/>
        <v>1950</v>
      </c>
      <c r="M21" s="249">
        <f t="shared" si="5"/>
        <v>334.35897435897436</v>
      </c>
      <c r="N21" s="108">
        <f t="shared" si="6"/>
        <v>354.42051282051284</v>
      </c>
      <c r="O21" s="109">
        <f t="shared" si="6"/>
        <v>375.68574358974365</v>
      </c>
    </row>
    <row r="22" spans="1:15" ht="14.4" x14ac:dyDescent="0.3">
      <c r="A22" s="1041"/>
      <c r="B22" s="505" t="s">
        <v>36</v>
      </c>
      <c r="C22" s="106">
        <v>842000</v>
      </c>
      <c r="D22" s="106">
        <f t="shared" si="4"/>
        <v>1052500</v>
      </c>
      <c r="E22" s="106"/>
      <c r="F22" s="106"/>
      <c r="G22" s="106"/>
      <c r="H22" s="106"/>
      <c r="I22" s="106"/>
      <c r="J22" s="106"/>
      <c r="K22" s="106"/>
      <c r="L22" s="114">
        <f t="shared" si="3"/>
        <v>1950</v>
      </c>
      <c r="M22" s="249">
        <f t="shared" si="5"/>
        <v>431.79487179487177</v>
      </c>
      <c r="N22" s="108">
        <f t="shared" si="6"/>
        <v>457.70256410256411</v>
      </c>
      <c r="O22" s="109">
        <f t="shared" si="6"/>
        <v>485.16471794871796</v>
      </c>
    </row>
    <row r="23" spans="1:15" ht="15" thickBot="1" x14ac:dyDescent="0.35">
      <c r="A23" s="1042"/>
      <c r="B23" s="506" t="s">
        <v>37</v>
      </c>
      <c r="C23" s="111">
        <v>1124736</v>
      </c>
      <c r="D23" s="111">
        <f t="shared" si="4"/>
        <v>1405920</v>
      </c>
      <c r="E23" s="111"/>
      <c r="F23" s="111"/>
      <c r="G23" s="111"/>
      <c r="H23" s="111"/>
      <c r="I23" s="111"/>
      <c r="J23" s="111"/>
      <c r="K23" s="111"/>
      <c r="L23" s="116">
        <f t="shared" si="3"/>
        <v>1950</v>
      </c>
      <c r="M23" s="250">
        <f t="shared" si="5"/>
        <v>576.78769230769228</v>
      </c>
      <c r="N23" s="112">
        <f t="shared" si="6"/>
        <v>611.39495384615384</v>
      </c>
      <c r="O23" s="113">
        <f t="shared" si="6"/>
        <v>648.07865107692305</v>
      </c>
    </row>
    <row r="25" spans="1:15" x14ac:dyDescent="0.3">
      <c r="B25" s="81"/>
      <c r="C25" s="81"/>
      <c r="D25" s="81"/>
      <c r="E25" s="81"/>
      <c r="F25" s="81"/>
      <c r="G25" s="81"/>
      <c r="H25" s="81"/>
      <c r="I25" s="81"/>
      <c r="J25" s="81"/>
      <c r="K25" s="81"/>
      <c r="L25" s="81"/>
    </row>
    <row r="26" spans="1:15" x14ac:dyDescent="0.3">
      <c r="B26" s="870" t="s">
        <v>426</v>
      </c>
    </row>
  </sheetData>
  <mergeCells count="3">
    <mergeCell ref="B3:L3"/>
    <mergeCell ref="A5:A10"/>
    <mergeCell ref="A12:A23"/>
  </mergeCells>
  <hyperlinks>
    <hyperlink ref="B26" location="INTRODUCTION!A1" display="Back to Introduction" xr:uid="{00000000-0004-0000-0B00-000000000000}"/>
  </hyperlink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9" tint="0.39997558519241921"/>
  </sheetPr>
  <dimension ref="A1:Y38"/>
  <sheetViews>
    <sheetView zoomScale="85" zoomScaleNormal="85" workbookViewId="0">
      <selection activeCell="V15" sqref="V15"/>
    </sheetView>
  </sheetViews>
  <sheetFormatPr defaultColWidth="9.33203125" defaultRowHeight="14.4" x14ac:dyDescent="0.3"/>
  <cols>
    <col min="1" max="7" width="12.109375" style="88" customWidth="1"/>
    <col min="8" max="8" width="37" style="88" bestFit="1" customWidth="1"/>
    <col min="9" max="9" width="14.33203125" style="88" customWidth="1"/>
    <col min="10" max="16384" width="9.33203125" style="88"/>
  </cols>
  <sheetData>
    <row r="1" spans="1:25" x14ac:dyDescent="0.3">
      <c r="A1" s="581" t="s">
        <v>193</v>
      </c>
      <c r="B1" s="246"/>
      <c r="C1" s="246"/>
      <c r="D1" s="247"/>
      <c r="E1" s="247"/>
      <c r="F1" s="89"/>
    </row>
    <row r="2" spans="1:25" x14ac:dyDescent="0.3">
      <c r="A2" s="246"/>
      <c r="B2" s="246"/>
      <c r="C2" s="246"/>
      <c r="D2" s="247"/>
      <c r="E2" s="247"/>
      <c r="F2" s="89"/>
    </row>
    <row r="3" spans="1:25" x14ac:dyDescent="0.3">
      <c r="A3" s="586" t="s">
        <v>153</v>
      </c>
      <c r="B3" s="582"/>
      <c r="C3" s="582"/>
      <c r="D3" s="582"/>
      <c r="E3" s="583"/>
      <c r="F3" s="822" t="str">
        <f>PrincipalInvestigator</f>
        <v>Enter PI name</v>
      </c>
      <c r="G3" s="823"/>
      <c r="H3" s="824"/>
      <c r="I3" s="825"/>
    </row>
    <row r="4" spans="1:25" x14ac:dyDescent="0.3">
      <c r="A4" s="586" t="s">
        <v>180</v>
      </c>
      <c r="B4" s="582"/>
      <c r="C4" s="582"/>
      <c r="D4" s="582"/>
      <c r="E4" s="583"/>
      <c r="F4" s="822" t="str">
        <f>ContractNumber</f>
        <v>Enter S-number</v>
      </c>
      <c r="G4" s="823"/>
      <c r="H4" s="824"/>
      <c r="I4" s="825"/>
    </row>
    <row r="5" spans="1:25" x14ac:dyDescent="0.3">
      <c r="A5" s="586" t="s">
        <v>1</v>
      </c>
      <c r="B5" s="582"/>
      <c r="C5" s="582"/>
      <c r="D5" s="582"/>
      <c r="E5" s="583"/>
      <c r="F5" s="1043" t="str">
        <f>ProjectName</f>
        <v>Enter NAME</v>
      </c>
      <c r="G5" s="1043"/>
      <c r="H5" s="1043"/>
      <c r="I5" s="1043"/>
    </row>
    <row r="6" spans="1:25" ht="15" customHeight="1" thickBot="1" x14ac:dyDescent="0.35">
      <c r="A6" s="586" t="s">
        <v>2</v>
      </c>
      <c r="B6" s="582"/>
      <c r="C6" s="582"/>
      <c r="D6" s="582"/>
      <c r="E6" s="583"/>
      <c r="F6" s="1043">
        <f>Faculty</f>
        <v>0</v>
      </c>
      <c r="G6" s="1043"/>
      <c r="H6" s="1043"/>
      <c r="I6" s="1043"/>
    </row>
    <row r="7" spans="1:25" ht="15" thickBot="1" x14ac:dyDescent="0.35">
      <c r="A7" s="528" t="s">
        <v>167</v>
      </c>
      <c r="F7" s="90" t="s">
        <v>152</v>
      </c>
      <c r="G7" s="90"/>
      <c r="H7" s="245" t="b">
        <f>IF(IsForeignClient="YES",IF(ISBLANK('COVER PAGE'!B21),ForeignCurr,'COVER PAGE'!B21))</f>
        <v>0</v>
      </c>
      <c r="I7" s="91"/>
    </row>
    <row r="8" spans="1:25" x14ac:dyDescent="0.3">
      <c r="A8" s="92"/>
      <c r="F8" s="93"/>
      <c r="G8" s="93"/>
      <c r="H8" s="93"/>
      <c r="I8" s="91"/>
    </row>
    <row r="9" spans="1:25" x14ac:dyDescent="0.3">
      <c r="A9" s="595" t="s">
        <v>378</v>
      </c>
      <c r="F9" s="95">
        <f>'COVER PAGE'!B22</f>
        <v>0</v>
      </c>
      <c r="G9" s="93"/>
      <c r="H9" s="93"/>
      <c r="I9" s="94"/>
    </row>
    <row r="12" spans="1:25" x14ac:dyDescent="0.3">
      <c r="A12" s="574" t="s">
        <v>341</v>
      </c>
      <c r="B12" s="574" t="s">
        <v>342</v>
      </c>
      <c r="C12" s="574" t="s">
        <v>343</v>
      </c>
      <c r="D12" s="589" t="s">
        <v>344</v>
      </c>
      <c r="E12" s="589" t="s">
        <v>345</v>
      </c>
      <c r="F12" s="589" t="s">
        <v>346</v>
      </c>
      <c r="G12" s="589" t="s">
        <v>347</v>
      </c>
      <c r="H12" s="589" t="s">
        <v>348</v>
      </c>
      <c r="I12" s="589" t="s">
        <v>349</v>
      </c>
      <c r="J12" s="593" t="s">
        <v>350</v>
      </c>
      <c r="K12" s="593" t="s">
        <v>351</v>
      </c>
      <c r="L12" s="593">
        <v>2020</v>
      </c>
      <c r="M12" s="593">
        <f>L12+1</f>
        <v>2021</v>
      </c>
      <c r="N12" s="593">
        <f t="shared" ref="N12:V12" si="0">M12+1</f>
        <v>2022</v>
      </c>
      <c r="O12" s="593">
        <f t="shared" si="0"/>
        <v>2023</v>
      </c>
      <c r="P12" s="593">
        <f t="shared" si="0"/>
        <v>2024</v>
      </c>
      <c r="Q12" s="593">
        <f t="shared" si="0"/>
        <v>2025</v>
      </c>
      <c r="R12" s="593">
        <f t="shared" si="0"/>
        <v>2026</v>
      </c>
      <c r="S12" s="593">
        <f t="shared" si="0"/>
        <v>2027</v>
      </c>
      <c r="T12" s="593">
        <f t="shared" si="0"/>
        <v>2028</v>
      </c>
      <c r="U12" s="593">
        <f t="shared" si="0"/>
        <v>2029</v>
      </c>
      <c r="V12" s="593">
        <f t="shared" si="0"/>
        <v>2030</v>
      </c>
      <c r="W12" s="574" t="s">
        <v>352</v>
      </c>
      <c r="X12" s="574" t="s">
        <v>353</v>
      </c>
      <c r="Y12" s="574" t="s">
        <v>354</v>
      </c>
    </row>
    <row r="13" spans="1:25" x14ac:dyDescent="0.3">
      <c r="A13" s="575"/>
      <c r="B13" s="575"/>
      <c r="C13" s="575"/>
      <c r="D13" s="575"/>
      <c r="E13" s="575"/>
      <c r="F13" s="575"/>
      <c r="G13" s="576">
        <v>999</v>
      </c>
      <c r="H13" s="577" t="s">
        <v>168</v>
      </c>
      <c r="I13" s="587" t="s">
        <v>166</v>
      </c>
      <c r="J13" s="575"/>
      <c r="K13" s="575"/>
      <c r="L13" s="590">
        <f>SUM('FULL COST BUDGET'!G8:G13)</f>
        <v>0</v>
      </c>
      <c r="M13" s="591">
        <f>SUM('FULL COST BUDGET'!J8:J13)</f>
        <v>0</v>
      </c>
      <c r="N13" s="591">
        <f>SUM('FULL COST BUDGET'!M8:M13)</f>
        <v>0</v>
      </c>
      <c r="O13" s="591">
        <f>SUM('FULL COST BUDGET'!P8:P13)</f>
        <v>0</v>
      </c>
      <c r="P13" s="591">
        <f>SUM('FULL COST BUDGET'!S8:S13)</f>
        <v>0</v>
      </c>
      <c r="Q13" s="575"/>
      <c r="R13" s="575"/>
      <c r="S13" s="575"/>
      <c r="T13" s="575"/>
      <c r="U13" s="575"/>
      <c r="V13" s="575"/>
      <c r="W13" s="575"/>
      <c r="X13" s="575"/>
      <c r="Y13" s="575"/>
    </row>
    <row r="14" spans="1:25" x14ac:dyDescent="0.3">
      <c r="A14" s="575"/>
      <c r="B14" s="575"/>
      <c r="C14" s="575"/>
      <c r="D14" s="575"/>
      <c r="E14" s="575"/>
      <c r="F14" s="575"/>
      <c r="G14" s="578">
        <v>1015</v>
      </c>
      <c r="H14" s="575"/>
      <c r="I14" s="587" t="s">
        <v>166</v>
      </c>
      <c r="J14" s="575"/>
      <c r="K14" s="575"/>
      <c r="L14" s="575"/>
      <c r="M14" s="575"/>
      <c r="N14" s="575"/>
      <c r="O14" s="575"/>
      <c r="P14" s="575"/>
      <c r="Q14" s="575"/>
      <c r="R14" s="575"/>
      <c r="S14" s="575"/>
      <c r="T14" s="575"/>
      <c r="U14" s="575"/>
      <c r="V14" s="575"/>
      <c r="W14" s="575"/>
      <c r="X14" s="575"/>
      <c r="Y14" s="575"/>
    </row>
    <row r="15" spans="1:25" x14ac:dyDescent="0.3">
      <c r="A15" s="575"/>
      <c r="B15" s="575"/>
      <c r="C15" s="575"/>
      <c r="D15" s="575"/>
      <c r="E15" s="575"/>
      <c r="F15" s="575"/>
      <c r="G15" s="578">
        <v>1135</v>
      </c>
      <c r="H15" s="575"/>
      <c r="I15" s="587" t="s">
        <v>166</v>
      </c>
      <c r="J15" s="575"/>
      <c r="K15" s="575"/>
      <c r="L15" s="575"/>
      <c r="M15" s="575"/>
      <c r="N15" s="575"/>
      <c r="O15" s="575"/>
      <c r="P15" s="575"/>
      <c r="Q15" s="575"/>
      <c r="R15" s="575"/>
      <c r="S15" s="575"/>
      <c r="T15" s="575"/>
      <c r="U15" s="575"/>
      <c r="V15" s="575"/>
      <c r="W15" s="575"/>
      <c r="X15" s="575"/>
      <c r="Y15" s="575"/>
    </row>
    <row r="16" spans="1:25" x14ac:dyDescent="0.3">
      <c r="A16" s="575"/>
      <c r="B16" s="575"/>
      <c r="C16" s="575"/>
      <c r="D16" s="575"/>
      <c r="E16" s="575"/>
      <c r="F16" s="575"/>
      <c r="G16" s="576">
        <v>1145</v>
      </c>
      <c r="H16" s="577" t="s">
        <v>335</v>
      </c>
      <c r="I16" s="587" t="s">
        <v>166</v>
      </c>
      <c r="J16" s="575"/>
      <c r="K16" s="575"/>
      <c r="L16" s="588">
        <f>SUM('FULL COST BUDGET'!G53:G58)</f>
        <v>0</v>
      </c>
      <c r="M16" s="588">
        <f>SUM('FULL COST BUDGET'!J53:J58)</f>
        <v>0</v>
      </c>
      <c r="N16" s="588">
        <f>SUM('FULL COST BUDGET'!M53:M58)</f>
        <v>0</v>
      </c>
      <c r="O16" s="588">
        <f>SUM('FULL COST BUDGET'!P53:P58)</f>
        <v>0</v>
      </c>
      <c r="P16" s="588">
        <f>SUM('FULL COST BUDGET'!S53:S58)</f>
        <v>0</v>
      </c>
      <c r="Q16" s="575"/>
      <c r="R16" s="575"/>
      <c r="S16" s="575"/>
      <c r="T16" s="575"/>
      <c r="U16" s="575"/>
      <c r="V16" s="575"/>
      <c r="W16" s="575"/>
      <c r="X16" s="575"/>
      <c r="Y16" s="575"/>
    </row>
    <row r="17" spans="1:25" x14ac:dyDescent="0.3">
      <c r="A17" s="575"/>
      <c r="B17" s="575"/>
      <c r="C17" s="575"/>
      <c r="D17" s="575"/>
      <c r="E17" s="575"/>
      <c r="F17" s="575"/>
      <c r="G17" s="578">
        <v>1153</v>
      </c>
      <c r="H17" s="575"/>
      <c r="I17" s="587" t="s">
        <v>166</v>
      </c>
      <c r="J17" s="575"/>
      <c r="K17" s="575"/>
      <c r="L17" s="575"/>
      <c r="M17" s="575"/>
      <c r="N17" s="575"/>
      <c r="O17" s="575"/>
      <c r="P17" s="575"/>
      <c r="Q17" s="575"/>
      <c r="R17" s="575"/>
      <c r="S17" s="575"/>
      <c r="T17" s="575"/>
      <c r="U17" s="575"/>
      <c r="V17" s="575"/>
      <c r="W17" s="575"/>
      <c r="X17" s="575"/>
      <c r="Y17" s="575"/>
    </row>
    <row r="18" spans="1:25" x14ac:dyDescent="0.3">
      <c r="A18" s="575"/>
      <c r="B18" s="575"/>
      <c r="C18" s="575"/>
      <c r="D18" s="575"/>
      <c r="E18" s="575"/>
      <c r="F18" s="575"/>
      <c r="G18" s="578">
        <v>1183</v>
      </c>
      <c r="H18" s="575"/>
      <c r="I18" s="587" t="s">
        <v>166</v>
      </c>
      <c r="J18" s="575"/>
      <c r="K18" s="575"/>
      <c r="L18" s="575"/>
      <c r="M18" s="575"/>
      <c r="N18" s="575"/>
      <c r="O18" s="575"/>
      <c r="P18" s="575"/>
      <c r="Q18" s="575"/>
      <c r="R18" s="575"/>
      <c r="S18" s="575"/>
      <c r="T18" s="575"/>
      <c r="U18" s="575"/>
      <c r="V18" s="575"/>
      <c r="W18" s="575"/>
      <c r="X18" s="575"/>
      <c r="Y18" s="575"/>
    </row>
    <row r="19" spans="1:25" x14ac:dyDescent="0.3">
      <c r="A19" s="575"/>
      <c r="B19" s="575"/>
      <c r="C19" s="575"/>
      <c r="D19" s="575"/>
      <c r="E19" s="575"/>
      <c r="F19" s="575"/>
      <c r="G19" s="576">
        <v>1405</v>
      </c>
      <c r="H19" s="577" t="s">
        <v>170</v>
      </c>
      <c r="I19" s="587" t="s">
        <v>166</v>
      </c>
      <c r="J19" s="575"/>
      <c r="K19" s="575"/>
      <c r="L19" s="588">
        <f>SUM('FULL COST BUDGET'!G30:G46)</f>
        <v>0</v>
      </c>
      <c r="M19" s="588">
        <f>SUM('FULL COST BUDGET'!J30:J46)</f>
        <v>0</v>
      </c>
      <c r="N19" s="588">
        <f>SUM('FULL COST BUDGET'!M30:M46)</f>
        <v>0</v>
      </c>
      <c r="O19" s="588">
        <f>SUM('FULL COST BUDGET'!P30:P46)</f>
        <v>0</v>
      </c>
      <c r="P19" s="588">
        <f>SUM('FULL COST BUDGET'!S30:S46)</f>
        <v>0</v>
      </c>
      <c r="Q19" s="575"/>
      <c r="R19" s="575"/>
      <c r="S19" s="575"/>
      <c r="T19" s="575"/>
      <c r="U19" s="575"/>
      <c r="V19" s="575"/>
      <c r="W19" s="575"/>
      <c r="X19" s="575"/>
      <c r="Y19" s="575"/>
    </row>
    <row r="20" spans="1:25" x14ac:dyDescent="0.3">
      <c r="A20" s="575"/>
      <c r="B20" s="575"/>
      <c r="C20" s="575"/>
      <c r="D20" s="575"/>
      <c r="E20" s="575"/>
      <c r="F20" s="575"/>
      <c r="G20" s="578">
        <v>1406</v>
      </c>
      <c r="H20" s="577"/>
      <c r="I20" s="587" t="s">
        <v>166</v>
      </c>
      <c r="J20" s="575"/>
      <c r="K20" s="575"/>
      <c r="L20" s="575"/>
      <c r="M20" s="575"/>
      <c r="N20" s="575"/>
      <c r="O20" s="575"/>
      <c r="P20" s="575"/>
      <c r="Q20" s="575"/>
      <c r="R20" s="575"/>
      <c r="S20" s="575"/>
      <c r="T20" s="575"/>
      <c r="U20" s="575"/>
      <c r="V20" s="575"/>
      <c r="W20" s="575"/>
      <c r="X20" s="575"/>
      <c r="Y20" s="575"/>
    </row>
    <row r="21" spans="1:25" x14ac:dyDescent="0.3">
      <c r="A21" s="575"/>
      <c r="B21" s="575"/>
      <c r="C21" s="575"/>
      <c r="D21" s="575"/>
      <c r="E21" s="575"/>
      <c r="F21" s="575"/>
      <c r="G21" s="578">
        <v>1455</v>
      </c>
      <c r="H21" s="575"/>
      <c r="I21" s="587" t="s">
        <v>166</v>
      </c>
      <c r="J21" s="575"/>
      <c r="K21" s="575"/>
      <c r="L21" s="575"/>
      <c r="M21" s="575"/>
      <c r="N21" s="575"/>
      <c r="O21" s="575"/>
      <c r="P21" s="575"/>
      <c r="Q21" s="575"/>
      <c r="R21" s="575"/>
      <c r="S21" s="575"/>
      <c r="T21" s="575"/>
      <c r="U21" s="575"/>
      <c r="V21" s="575"/>
      <c r="W21" s="575"/>
      <c r="X21" s="575"/>
      <c r="Y21" s="575"/>
    </row>
    <row r="22" spans="1:25" x14ac:dyDescent="0.3">
      <c r="A22" s="575"/>
      <c r="B22" s="575"/>
      <c r="C22" s="575"/>
      <c r="D22" s="575"/>
      <c r="E22" s="575"/>
      <c r="F22" s="575"/>
      <c r="G22" s="579">
        <v>2101</v>
      </c>
      <c r="H22" s="577" t="s">
        <v>169</v>
      </c>
      <c r="I22" s="587" t="s">
        <v>166</v>
      </c>
      <c r="J22" s="575"/>
      <c r="K22" s="575"/>
      <c r="L22" s="588">
        <f>SUM('FULL COST BUDGET'!G78)</f>
        <v>0</v>
      </c>
      <c r="M22" s="588">
        <f>SUM('FULL COST BUDGET'!J78)</f>
        <v>0</v>
      </c>
      <c r="N22" s="588">
        <f>SUM('FULL COST BUDGET'!M78)</f>
        <v>0</v>
      </c>
      <c r="O22" s="588">
        <f>SUM('FULL COST BUDGET'!P78)</f>
        <v>0</v>
      </c>
      <c r="P22" s="588">
        <f>SUM('FULL COST BUDGET'!S78)</f>
        <v>0</v>
      </c>
      <c r="Q22" s="575"/>
      <c r="R22" s="575"/>
      <c r="S22" s="575"/>
      <c r="T22" s="575"/>
      <c r="U22" s="575"/>
      <c r="V22" s="575"/>
      <c r="W22" s="575"/>
      <c r="X22" s="575"/>
      <c r="Y22" s="575"/>
    </row>
    <row r="23" spans="1:25" x14ac:dyDescent="0.3">
      <c r="A23" s="575"/>
      <c r="B23" s="575"/>
      <c r="C23" s="575"/>
      <c r="D23" s="575"/>
      <c r="E23" s="575"/>
      <c r="F23" s="575"/>
      <c r="G23" s="579">
        <v>2102</v>
      </c>
      <c r="H23" s="577" t="s">
        <v>171</v>
      </c>
      <c r="I23" s="587" t="s">
        <v>166</v>
      </c>
      <c r="J23" s="575"/>
      <c r="K23" s="575"/>
      <c r="L23" s="591">
        <f>'FULL COST BUDGET'!G89</f>
        <v>0</v>
      </c>
      <c r="M23" s="591">
        <f>'FULL COST BUDGET'!J89</f>
        <v>0</v>
      </c>
      <c r="N23" s="591">
        <f>'FULL COST BUDGET'!M89</f>
        <v>0</v>
      </c>
      <c r="O23" s="591">
        <f>'FULL COST BUDGET'!P89</f>
        <v>0</v>
      </c>
      <c r="P23" s="591">
        <f>'FULL COST BUDGET'!S89</f>
        <v>0</v>
      </c>
      <c r="Q23" s="575"/>
      <c r="R23" s="575"/>
      <c r="S23" s="575"/>
      <c r="T23" s="575"/>
      <c r="U23" s="575"/>
      <c r="V23" s="575"/>
      <c r="W23" s="575"/>
      <c r="X23" s="575"/>
      <c r="Y23" s="575"/>
    </row>
    <row r="24" spans="1:25" x14ac:dyDescent="0.3">
      <c r="A24" s="575"/>
      <c r="B24" s="575"/>
      <c r="C24" s="575"/>
      <c r="D24" s="575"/>
      <c r="E24" s="575"/>
      <c r="F24" s="575"/>
      <c r="G24" s="579">
        <v>2104</v>
      </c>
      <c r="H24" s="577" t="s">
        <v>172</v>
      </c>
      <c r="I24" s="587" t="s">
        <v>166</v>
      </c>
      <c r="J24" s="575"/>
      <c r="K24" s="575"/>
      <c r="L24" s="588">
        <f>SUM('FULL COST BUDGET'!G79)</f>
        <v>0</v>
      </c>
      <c r="M24" s="588">
        <f>SUM('FULL COST BUDGET'!J79)</f>
        <v>0</v>
      </c>
      <c r="N24" s="588">
        <f>SUM('FULL COST BUDGET'!M79)</f>
        <v>0</v>
      </c>
      <c r="O24" s="588">
        <f>SUM('FULL COST BUDGET'!P79)</f>
        <v>0</v>
      </c>
      <c r="P24" s="588">
        <f>SUM('FULL COST BUDGET'!S79)</f>
        <v>0</v>
      </c>
      <c r="Q24" s="575"/>
      <c r="R24" s="575"/>
      <c r="S24" s="575"/>
      <c r="T24" s="575"/>
      <c r="U24" s="575"/>
      <c r="V24" s="575"/>
      <c r="W24" s="575"/>
      <c r="X24" s="575"/>
      <c r="Y24" s="575"/>
    </row>
    <row r="25" spans="1:25" x14ac:dyDescent="0.3">
      <c r="A25" s="575"/>
      <c r="B25" s="575"/>
      <c r="C25" s="575"/>
      <c r="D25" s="575"/>
      <c r="E25" s="575"/>
      <c r="F25" s="575"/>
      <c r="G25" s="576">
        <v>2106</v>
      </c>
      <c r="H25" s="577" t="s">
        <v>173</v>
      </c>
      <c r="I25" s="587" t="s">
        <v>166</v>
      </c>
      <c r="J25" s="575"/>
      <c r="K25" s="575"/>
      <c r="L25" s="588">
        <f>SUM('FULL COST BUDGET'!G85)</f>
        <v>0</v>
      </c>
      <c r="M25" s="588">
        <f>SUM('FULL COST BUDGET'!J85)</f>
        <v>0</v>
      </c>
      <c r="N25" s="588">
        <f>SUM('FULL COST BUDGET'!M85)</f>
        <v>0</v>
      </c>
      <c r="O25" s="588">
        <f>SUM('FULL COST BUDGET'!P85)</f>
        <v>0</v>
      </c>
      <c r="P25" s="588">
        <f>SUM('FULL COST BUDGET'!S85)</f>
        <v>0</v>
      </c>
      <c r="Q25" s="575"/>
      <c r="R25" s="575"/>
      <c r="S25" s="575"/>
      <c r="T25" s="575"/>
      <c r="U25" s="575"/>
      <c r="V25" s="575"/>
      <c r="W25" s="575"/>
      <c r="X25" s="575"/>
      <c r="Y25" s="575"/>
    </row>
    <row r="26" spans="1:25" x14ac:dyDescent="0.3">
      <c r="A26" s="575"/>
      <c r="B26" s="575"/>
      <c r="C26" s="575"/>
      <c r="D26" s="575"/>
      <c r="E26" s="575"/>
      <c r="F26" s="575"/>
      <c r="G26" s="579">
        <v>2115</v>
      </c>
      <c r="H26" s="577" t="s">
        <v>174</v>
      </c>
      <c r="I26" s="587" t="s">
        <v>166</v>
      </c>
      <c r="J26" s="575"/>
      <c r="K26" s="575"/>
      <c r="L26" s="588">
        <f>SUM('FULL COST BUDGET'!G50)</f>
        <v>0</v>
      </c>
      <c r="M26" s="588">
        <f>SUM('FULL COST BUDGET'!J50)</f>
        <v>0</v>
      </c>
      <c r="N26" s="588">
        <f>SUM('FULL COST BUDGET'!M50)</f>
        <v>0</v>
      </c>
      <c r="O26" s="588">
        <f>SUM('FULL COST BUDGET'!P50)</f>
        <v>0</v>
      </c>
      <c r="P26" s="588">
        <f>SUM('FULL COST BUDGET'!S50)</f>
        <v>0</v>
      </c>
      <c r="Q26" s="575"/>
      <c r="R26" s="575"/>
      <c r="S26" s="575"/>
      <c r="T26" s="575"/>
      <c r="U26" s="575"/>
      <c r="V26" s="575"/>
      <c r="W26" s="575"/>
      <c r="X26" s="575"/>
      <c r="Y26" s="575"/>
    </row>
    <row r="27" spans="1:25" x14ac:dyDescent="0.3">
      <c r="A27" s="575"/>
      <c r="B27" s="575"/>
      <c r="C27" s="575"/>
      <c r="D27" s="575"/>
      <c r="E27" s="575"/>
      <c r="F27" s="575"/>
      <c r="G27" s="576">
        <v>2195</v>
      </c>
      <c r="H27" s="577" t="s">
        <v>175</v>
      </c>
      <c r="I27" s="587" t="s">
        <v>166</v>
      </c>
      <c r="J27" s="575"/>
      <c r="K27" s="575"/>
      <c r="L27" s="588">
        <f>SUM('FULL COST BUDGET'!G16:G18)</f>
        <v>0</v>
      </c>
      <c r="M27" s="588">
        <f>SUM('FULL COST BUDGET'!J16:J18)</f>
        <v>0</v>
      </c>
      <c r="N27" s="588">
        <f>SUM('FULL COST BUDGET'!M16:M18)</f>
        <v>0</v>
      </c>
      <c r="O27" s="588">
        <f>SUM('FULL COST BUDGET'!P16:P18)</f>
        <v>0</v>
      </c>
      <c r="P27" s="588">
        <f>SUM('FULL COST BUDGET'!S16:S18)</f>
        <v>0</v>
      </c>
      <c r="Q27" s="575"/>
      <c r="R27" s="575"/>
      <c r="S27" s="575"/>
      <c r="T27" s="575"/>
      <c r="U27" s="575"/>
      <c r="V27" s="575"/>
      <c r="W27" s="575"/>
      <c r="X27" s="575"/>
      <c r="Y27" s="575"/>
    </row>
    <row r="28" spans="1:25" x14ac:dyDescent="0.3">
      <c r="A28" s="575"/>
      <c r="B28" s="575"/>
      <c r="C28" s="575"/>
      <c r="D28" s="575"/>
      <c r="E28" s="575"/>
      <c r="F28" s="575"/>
      <c r="G28" s="578">
        <v>2266</v>
      </c>
      <c r="H28" s="575"/>
      <c r="I28" s="587" t="s">
        <v>166</v>
      </c>
      <c r="J28" s="575"/>
      <c r="K28" s="575"/>
      <c r="L28" s="575"/>
      <c r="M28" s="575"/>
      <c r="N28" s="575"/>
      <c r="O28" s="575"/>
      <c r="P28" s="575"/>
      <c r="Q28" s="575"/>
      <c r="R28" s="575"/>
      <c r="S28" s="575"/>
      <c r="T28" s="575"/>
      <c r="U28" s="575"/>
      <c r="V28" s="575"/>
      <c r="W28" s="575"/>
      <c r="X28" s="575"/>
      <c r="Y28" s="575"/>
    </row>
    <row r="29" spans="1:25" x14ac:dyDescent="0.3">
      <c r="A29" s="575"/>
      <c r="B29" s="575"/>
      <c r="C29" s="575"/>
      <c r="D29" s="575"/>
      <c r="E29" s="575"/>
      <c r="F29" s="575"/>
      <c r="G29" s="578">
        <v>3107</v>
      </c>
      <c r="H29" s="575"/>
      <c r="I29" s="587" t="s">
        <v>166</v>
      </c>
      <c r="J29" s="575"/>
      <c r="K29" s="575"/>
      <c r="L29" s="575"/>
      <c r="M29" s="575"/>
      <c r="N29" s="575"/>
      <c r="O29" s="575"/>
      <c r="P29" s="575"/>
      <c r="Q29" s="575"/>
      <c r="R29" s="575"/>
      <c r="S29" s="575"/>
      <c r="T29" s="575"/>
      <c r="U29" s="575"/>
      <c r="V29" s="575"/>
      <c r="W29" s="575"/>
      <c r="X29" s="575"/>
      <c r="Y29" s="575"/>
    </row>
    <row r="30" spans="1:25" x14ac:dyDescent="0.3">
      <c r="A30" s="575"/>
      <c r="B30" s="575"/>
      <c r="C30" s="575"/>
      <c r="D30" s="575"/>
      <c r="E30" s="575"/>
      <c r="F30" s="575"/>
      <c r="G30" s="580">
        <v>4515</v>
      </c>
      <c r="H30" s="577" t="s">
        <v>176</v>
      </c>
      <c r="I30" s="587" t="s">
        <v>166</v>
      </c>
      <c r="J30" s="575"/>
      <c r="K30" s="575"/>
      <c r="L30" s="588">
        <f>SUM('FULL COST BUDGET'!G98)</f>
        <v>0</v>
      </c>
      <c r="M30" s="588">
        <f>SUM('FULL COST BUDGET'!J98)</f>
        <v>0</v>
      </c>
      <c r="N30" s="588">
        <f>SUM('FULL COST BUDGET'!M98)</f>
        <v>0</v>
      </c>
      <c r="O30" s="588">
        <f>SUM('FULL COST BUDGET'!P98)</f>
        <v>0</v>
      </c>
      <c r="P30" s="588">
        <f>SUM('FULL COST BUDGET'!S98)</f>
        <v>0</v>
      </c>
      <c r="Q30" s="575"/>
      <c r="R30" s="575"/>
      <c r="S30" s="575"/>
      <c r="T30" s="575"/>
      <c r="U30" s="575"/>
      <c r="V30" s="575"/>
      <c r="W30" s="575"/>
      <c r="X30" s="575"/>
      <c r="Y30" s="575"/>
    </row>
    <row r="31" spans="1:25" x14ac:dyDescent="0.3">
      <c r="A31" s="575"/>
      <c r="B31" s="575"/>
      <c r="C31" s="575"/>
      <c r="D31" s="575"/>
      <c r="E31" s="575"/>
      <c r="F31" s="575"/>
      <c r="G31" s="576">
        <v>4615</v>
      </c>
      <c r="H31" s="577" t="s">
        <v>177</v>
      </c>
      <c r="I31" s="587" t="s">
        <v>166</v>
      </c>
      <c r="J31" s="575"/>
      <c r="K31" s="575"/>
      <c r="L31" s="588">
        <f>SUM('FULL COST BUDGET'!G99)</f>
        <v>0</v>
      </c>
      <c r="M31" s="588">
        <f>SUM('FULL COST BUDGET'!J99)</f>
        <v>0</v>
      </c>
      <c r="N31" s="588">
        <f>SUM('FULL COST BUDGET'!M99)</f>
        <v>0</v>
      </c>
      <c r="O31" s="588">
        <f>SUM('FULL COST BUDGET'!P99)</f>
        <v>0</v>
      </c>
      <c r="P31" s="588">
        <f>SUM('FULL COST BUDGET'!S99)</f>
        <v>0</v>
      </c>
      <c r="Q31" s="575"/>
      <c r="R31" s="575"/>
      <c r="S31" s="575"/>
      <c r="T31" s="575"/>
      <c r="U31" s="575"/>
      <c r="V31" s="575"/>
      <c r="W31" s="575"/>
      <c r="X31" s="575"/>
      <c r="Y31" s="575"/>
    </row>
    <row r="32" spans="1:25" x14ac:dyDescent="0.3">
      <c r="A32" s="575"/>
      <c r="B32" s="575"/>
      <c r="C32" s="575"/>
      <c r="D32" s="575"/>
      <c r="E32" s="575"/>
      <c r="F32" s="575"/>
      <c r="G32" s="578">
        <v>6112</v>
      </c>
      <c r="H32" s="575"/>
      <c r="I32" s="587" t="s">
        <v>166</v>
      </c>
      <c r="J32" s="575"/>
      <c r="K32" s="575"/>
      <c r="L32" s="575"/>
      <c r="M32" s="575"/>
      <c r="N32" s="575"/>
      <c r="O32" s="575"/>
      <c r="P32" s="575"/>
      <c r="Q32" s="575"/>
      <c r="R32" s="575"/>
      <c r="S32" s="575"/>
      <c r="T32" s="575"/>
      <c r="U32" s="575"/>
      <c r="V32" s="575"/>
      <c r="W32" s="575"/>
      <c r="X32" s="575"/>
      <c r="Y32" s="575"/>
    </row>
    <row r="33" spans="1:25" x14ac:dyDescent="0.3">
      <c r="A33" s="575"/>
      <c r="B33" s="575"/>
      <c r="C33" s="575"/>
      <c r="D33" s="575"/>
      <c r="E33" s="575"/>
      <c r="F33" s="575"/>
      <c r="G33" s="578">
        <v>6122</v>
      </c>
      <c r="H33" s="575"/>
      <c r="I33" s="587" t="s">
        <v>166</v>
      </c>
      <c r="J33" s="575"/>
      <c r="K33" s="575"/>
      <c r="L33" s="575"/>
      <c r="M33" s="575"/>
      <c r="N33" s="575"/>
      <c r="O33" s="575"/>
      <c r="P33" s="575"/>
      <c r="Q33" s="575"/>
      <c r="R33" s="575"/>
      <c r="S33" s="575"/>
      <c r="T33" s="575"/>
      <c r="U33" s="575"/>
      <c r="V33" s="575"/>
      <c r="W33" s="575"/>
      <c r="X33" s="575"/>
      <c r="Y33" s="575"/>
    </row>
    <row r="34" spans="1:25" x14ac:dyDescent="0.3">
      <c r="A34" s="575"/>
      <c r="B34" s="575"/>
      <c r="C34" s="575"/>
      <c r="D34" s="575"/>
      <c r="E34" s="575"/>
      <c r="F34" s="575"/>
      <c r="G34" s="576">
        <v>6975</v>
      </c>
      <c r="H34" s="577" t="s">
        <v>178</v>
      </c>
      <c r="I34" s="587" t="s">
        <v>166</v>
      </c>
      <c r="J34" s="575"/>
      <c r="K34" s="575"/>
      <c r="L34" s="588">
        <f>SUM('FULL COST BUDGET'!G23:G25)</f>
        <v>0</v>
      </c>
      <c r="M34" s="588">
        <f>SUM('FULL COST BUDGET'!J23:J25)</f>
        <v>0</v>
      </c>
      <c r="N34" s="588">
        <f>SUM('FULL COST BUDGET'!M23:M25)</f>
        <v>0</v>
      </c>
      <c r="O34" s="588">
        <f>SUM('FULL COST BUDGET'!P23:P25)</f>
        <v>0</v>
      </c>
      <c r="P34" s="588">
        <f>SUM('FULL COST BUDGET'!S23:S25)</f>
        <v>0</v>
      </c>
      <c r="Q34" s="575"/>
      <c r="R34" s="575"/>
      <c r="S34" s="575"/>
      <c r="T34" s="575"/>
      <c r="U34" s="575"/>
      <c r="V34" s="575"/>
      <c r="W34" s="575"/>
      <c r="X34" s="575"/>
      <c r="Y34" s="575"/>
    </row>
    <row r="35" spans="1:25" x14ac:dyDescent="0.3">
      <c r="A35" s="575"/>
      <c r="B35" s="575"/>
      <c r="C35" s="575"/>
      <c r="D35" s="575"/>
      <c r="E35" s="575"/>
      <c r="F35" s="575"/>
      <c r="G35" s="576">
        <v>8721</v>
      </c>
      <c r="H35" s="577" t="s">
        <v>179</v>
      </c>
      <c r="I35" s="587" t="s">
        <v>166</v>
      </c>
      <c r="J35" s="575"/>
      <c r="K35" s="575"/>
      <c r="L35" s="588">
        <f>SUM('FULL COST BUDGET'!G94)</f>
        <v>0</v>
      </c>
      <c r="M35" s="588">
        <f>SUM('FULL COST BUDGET'!J94)</f>
        <v>0</v>
      </c>
      <c r="N35" s="588">
        <f>SUM('FULL COST BUDGET'!M94)</f>
        <v>0</v>
      </c>
      <c r="O35" s="588">
        <f>SUM('FULL COST BUDGET'!P94)</f>
        <v>0</v>
      </c>
      <c r="P35" s="588">
        <f>SUM('FULL COST BUDGET'!S94)</f>
        <v>0</v>
      </c>
      <c r="Q35" s="575"/>
      <c r="R35" s="575"/>
      <c r="S35" s="575"/>
      <c r="T35" s="575"/>
      <c r="U35" s="575"/>
      <c r="V35" s="575"/>
      <c r="W35" s="575"/>
      <c r="X35" s="575"/>
      <c r="Y35" s="575"/>
    </row>
    <row r="36" spans="1:25" x14ac:dyDescent="0.3">
      <c r="G36" s="533"/>
    </row>
    <row r="37" spans="1:25" x14ac:dyDescent="0.3">
      <c r="G37" s="533"/>
      <c r="L37" s="594" t="s">
        <v>377</v>
      </c>
      <c r="M37" s="594" t="s">
        <v>377</v>
      </c>
      <c r="N37" s="594" t="s">
        <v>377</v>
      </c>
      <c r="O37" s="594" t="s">
        <v>377</v>
      </c>
      <c r="P37" s="594" t="s">
        <v>377</v>
      </c>
    </row>
    <row r="38" spans="1:25" x14ac:dyDescent="0.3">
      <c r="G38" s="533"/>
      <c r="H38" s="88" t="s">
        <v>379</v>
      </c>
      <c r="L38" s="588">
        <f>SUM(L13:L35)</f>
        <v>0</v>
      </c>
      <c r="M38" s="588">
        <f>SUM(M13:M35)</f>
        <v>0</v>
      </c>
      <c r="N38" s="588">
        <f>SUM(N13:N35)</f>
        <v>0</v>
      </c>
      <c r="O38" s="588">
        <f>SUM(O13:O35)</f>
        <v>0</v>
      </c>
      <c r="P38" s="588">
        <f>SUM(P13:P35)</f>
        <v>0</v>
      </c>
    </row>
  </sheetData>
  <sortState ref="A11:A23">
    <sortCondition ref="A11:A23"/>
  </sortState>
  <mergeCells count="2">
    <mergeCell ref="F5:I5"/>
    <mergeCell ref="F6:I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9" tint="0.39997558519241921"/>
  </sheetPr>
  <dimension ref="A1:Y38"/>
  <sheetViews>
    <sheetView zoomScale="90" zoomScaleNormal="90" workbookViewId="0">
      <selection activeCell="M12" sqref="M12:V12"/>
    </sheetView>
  </sheetViews>
  <sheetFormatPr defaultColWidth="9.33203125" defaultRowHeight="14.4" x14ac:dyDescent="0.3"/>
  <cols>
    <col min="1" max="7" width="10.109375" style="88" customWidth="1"/>
    <col min="8" max="8" width="37.109375" style="88" bestFit="1" customWidth="1"/>
    <col min="9" max="9" width="13.6640625" style="88" customWidth="1"/>
    <col min="10" max="16384" width="9.33203125" style="88"/>
  </cols>
  <sheetData>
    <row r="1" spans="1:25" x14ac:dyDescent="0.3">
      <c r="A1" s="581" t="s">
        <v>337</v>
      </c>
      <c r="B1" s="246"/>
      <c r="C1" s="246"/>
      <c r="D1" s="247"/>
      <c r="E1" s="247"/>
      <c r="F1" s="89"/>
    </row>
    <row r="2" spans="1:25" x14ac:dyDescent="0.3">
      <c r="A2" s="581"/>
      <c r="B2" s="246"/>
      <c r="C2" s="246"/>
      <c r="D2" s="247"/>
      <c r="E2" s="247"/>
      <c r="F2" s="89"/>
    </row>
    <row r="3" spans="1:25" x14ac:dyDescent="0.3">
      <c r="A3" s="248" t="s">
        <v>153</v>
      </c>
      <c r="B3" s="582"/>
      <c r="C3" s="582"/>
      <c r="D3" s="582"/>
      <c r="E3" s="583"/>
      <c r="F3" s="822" t="str">
        <f>'COVER PAGE'!B2</f>
        <v>Enter PI name</v>
      </c>
      <c r="G3" s="823"/>
      <c r="H3" s="824"/>
      <c r="I3" s="825"/>
    </row>
    <row r="4" spans="1:25" x14ac:dyDescent="0.3">
      <c r="A4" s="248" t="s">
        <v>180</v>
      </c>
      <c r="B4" s="582"/>
      <c r="C4" s="582"/>
      <c r="D4" s="582"/>
      <c r="E4" s="583"/>
      <c r="F4" s="822" t="str">
        <f>'COVER PAGE'!B3</f>
        <v>Enter S-number</v>
      </c>
      <c r="G4" s="823"/>
      <c r="H4" s="824"/>
      <c r="I4" s="825"/>
    </row>
    <row r="5" spans="1:25" x14ac:dyDescent="0.3">
      <c r="A5" s="584" t="s">
        <v>1</v>
      </c>
      <c r="B5" s="87"/>
      <c r="C5" s="87"/>
      <c r="D5" s="87"/>
      <c r="E5" s="585"/>
      <c r="F5" s="1043" t="str">
        <f>'COVER PAGE'!B1</f>
        <v>Enter NAME</v>
      </c>
      <c r="G5" s="1043"/>
      <c r="H5" s="1043"/>
      <c r="I5" s="1043"/>
    </row>
    <row r="6" spans="1:25" ht="15" thickBot="1" x14ac:dyDescent="0.35">
      <c r="A6" s="586" t="s">
        <v>2</v>
      </c>
      <c r="B6" s="582"/>
      <c r="C6" s="582"/>
      <c r="D6" s="582"/>
      <c r="E6" s="583"/>
      <c r="F6" s="1043">
        <f>'COVER PAGE'!B12</f>
        <v>0</v>
      </c>
      <c r="G6" s="1043"/>
      <c r="H6" s="1043"/>
      <c r="I6" s="1043"/>
    </row>
    <row r="7" spans="1:25" ht="15" thickBot="1" x14ac:dyDescent="0.35">
      <c r="A7" s="528" t="s">
        <v>167</v>
      </c>
      <c r="F7" s="90" t="s">
        <v>152</v>
      </c>
      <c r="G7" s="90"/>
      <c r="H7" s="245">
        <f>'COVER PAGE'!B20</f>
        <v>0</v>
      </c>
      <c r="I7" s="91"/>
    </row>
    <row r="8" spans="1:25" x14ac:dyDescent="0.3">
      <c r="A8" s="92"/>
      <c r="F8" s="93"/>
      <c r="G8" s="93"/>
      <c r="H8" s="93"/>
      <c r="I8" s="91"/>
    </row>
    <row r="9" spans="1:25" x14ac:dyDescent="0.3">
      <c r="A9" s="92" t="s">
        <v>378</v>
      </c>
      <c r="F9" s="95">
        <f>'COVER PAGE'!B22</f>
        <v>0</v>
      </c>
      <c r="G9" s="93"/>
      <c r="H9" s="93"/>
      <c r="I9" s="94"/>
    </row>
    <row r="12" spans="1:25" x14ac:dyDescent="0.3">
      <c r="A12" s="574" t="s">
        <v>341</v>
      </c>
      <c r="B12" s="574" t="s">
        <v>342</v>
      </c>
      <c r="C12" s="574" t="s">
        <v>343</v>
      </c>
      <c r="D12" s="589" t="s">
        <v>344</v>
      </c>
      <c r="E12" s="589" t="s">
        <v>345</v>
      </c>
      <c r="F12" s="589" t="s">
        <v>346</v>
      </c>
      <c r="G12" s="589" t="s">
        <v>347</v>
      </c>
      <c r="H12" s="589" t="s">
        <v>348</v>
      </c>
      <c r="I12" s="589" t="s">
        <v>349</v>
      </c>
      <c r="J12" s="589" t="s">
        <v>350</v>
      </c>
      <c r="K12" s="589" t="s">
        <v>351</v>
      </c>
      <c r="L12" s="592">
        <v>2020</v>
      </c>
      <c r="M12" s="592">
        <f>L12+1</f>
        <v>2021</v>
      </c>
      <c r="N12" s="592">
        <f t="shared" ref="N12:V12" si="0">M12+1</f>
        <v>2022</v>
      </c>
      <c r="O12" s="592">
        <f t="shared" si="0"/>
        <v>2023</v>
      </c>
      <c r="P12" s="592">
        <f t="shared" si="0"/>
        <v>2024</v>
      </c>
      <c r="Q12" s="592">
        <f t="shared" si="0"/>
        <v>2025</v>
      </c>
      <c r="R12" s="592">
        <f t="shared" si="0"/>
        <v>2026</v>
      </c>
      <c r="S12" s="592">
        <f t="shared" si="0"/>
        <v>2027</v>
      </c>
      <c r="T12" s="592">
        <f t="shared" si="0"/>
        <v>2028</v>
      </c>
      <c r="U12" s="592">
        <f t="shared" si="0"/>
        <v>2029</v>
      </c>
      <c r="V12" s="592">
        <f t="shared" si="0"/>
        <v>2030</v>
      </c>
      <c r="W12" s="574" t="s">
        <v>352</v>
      </c>
      <c r="X12" s="574" t="s">
        <v>353</v>
      </c>
      <c r="Y12" s="574" t="s">
        <v>354</v>
      </c>
    </row>
    <row r="13" spans="1:25" x14ac:dyDescent="0.3">
      <c r="A13" s="575"/>
      <c r="B13" s="575"/>
      <c r="C13" s="575"/>
      <c r="D13" s="575"/>
      <c r="E13" s="575"/>
      <c r="F13" s="575"/>
      <c r="G13" s="576">
        <v>999</v>
      </c>
      <c r="H13" s="577" t="s">
        <v>168</v>
      </c>
      <c r="I13" s="587" t="s">
        <v>166</v>
      </c>
      <c r="J13" s="575"/>
      <c r="K13" s="575"/>
      <c r="L13" s="590">
        <f>'CONTRACT PRICE ZAR'!G17</f>
        <v>0</v>
      </c>
      <c r="M13" s="591">
        <f>'CONTRACT PRICE ZAR'!J17</f>
        <v>0</v>
      </c>
      <c r="N13" s="591">
        <f>'CONTRACT PRICE ZAR'!M17</f>
        <v>0</v>
      </c>
      <c r="O13" s="591">
        <f>'CONTRACT PRICE ZAR'!P17</f>
        <v>0</v>
      </c>
      <c r="P13" s="591">
        <f>'CONTRACT PRICE ZAR'!S17</f>
        <v>0</v>
      </c>
      <c r="Q13" s="575"/>
      <c r="R13" s="575"/>
      <c r="S13" s="575"/>
      <c r="T13" s="575"/>
      <c r="U13" s="575"/>
      <c r="V13" s="575"/>
      <c r="W13" s="575"/>
      <c r="X13" s="575"/>
      <c r="Y13" s="575"/>
    </row>
    <row r="14" spans="1:25" x14ac:dyDescent="0.3">
      <c r="A14" s="575"/>
      <c r="B14" s="575"/>
      <c r="C14" s="575"/>
      <c r="D14" s="575"/>
      <c r="E14" s="575"/>
      <c r="F14" s="575"/>
      <c r="G14" s="578">
        <v>1015</v>
      </c>
      <c r="H14" s="575"/>
      <c r="I14" s="587" t="s">
        <v>166</v>
      </c>
      <c r="J14" s="575"/>
      <c r="K14" s="575"/>
      <c r="L14" s="575"/>
      <c r="M14" s="575"/>
      <c r="N14" s="575"/>
      <c r="O14" s="575"/>
      <c r="P14" s="575"/>
      <c r="Q14" s="575"/>
      <c r="R14" s="575"/>
      <c r="S14" s="575"/>
      <c r="T14" s="575"/>
      <c r="U14" s="575"/>
      <c r="V14" s="575"/>
      <c r="W14" s="575"/>
      <c r="X14" s="575"/>
      <c r="Y14" s="575"/>
    </row>
    <row r="15" spans="1:25" x14ac:dyDescent="0.3">
      <c r="A15" s="575"/>
      <c r="B15" s="575"/>
      <c r="C15" s="575"/>
      <c r="D15" s="575"/>
      <c r="E15" s="575"/>
      <c r="F15" s="575"/>
      <c r="G15" s="578">
        <v>1135</v>
      </c>
      <c r="H15" s="575"/>
      <c r="I15" s="587" t="s">
        <v>166</v>
      </c>
      <c r="J15" s="575"/>
      <c r="K15" s="575"/>
      <c r="L15" s="575"/>
      <c r="M15" s="575"/>
      <c r="N15" s="575"/>
      <c r="O15" s="575"/>
      <c r="P15" s="575"/>
      <c r="Q15" s="575"/>
      <c r="R15" s="575"/>
      <c r="S15" s="575"/>
      <c r="T15" s="575"/>
      <c r="U15" s="575"/>
      <c r="V15" s="575"/>
      <c r="W15" s="575"/>
      <c r="X15" s="575"/>
      <c r="Y15" s="575"/>
    </row>
    <row r="16" spans="1:25" x14ac:dyDescent="0.3">
      <c r="A16" s="575"/>
      <c r="B16" s="575"/>
      <c r="C16" s="575"/>
      <c r="D16" s="575"/>
      <c r="E16" s="575"/>
      <c r="F16" s="575"/>
      <c r="G16" s="576">
        <v>1145</v>
      </c>
      <c r="H16" s="577" t="s">
        <v>335</v>
      </c>
      <c r="I16" s="587" t="s">
        <v>166</v>
      </c>
      <c r="J16" s="575"/>
      <c r="K16" s="575"/>
      <c r="L16" s="588">
        <f>'CONTRACT PRICE ZAR'!G62</f>
        <v>0</v>
      </c>
      <c r="M16" s="588">
        <f>'CONTRACT PRICE ZAR'!J62</f>
        <v>0</v>
      </c>
      <c r="N16" s="588">
        <f>'CONTRACT PRICE ZAR'!M62</f>
        <v>0</v>
      </c>
      <c r="O16" s="588">
        <f>'CONTRACT PRICE ZAR'!P62</f>
        <v>0</v>
      </c>
      <c r="P16" s="588">
        <f>'CONTRACT PRICE ZAR'!S62</f>
        <v>0</v>
      </c>
      <c r="Q16" s="575"/>
      <c r="R16" s="575"/>
      <c r="S16" s="575"/>
      <c r="T16" s="575"/>
      <c r="U16" s="575"/>
      <c r="V16" s="575"/>
      <c r="W16" s="575"/>
      <c r="X16" s="575"/>
      <c r="Y16" s="575"/>
    </row>
    <row r="17" spans="1:25" x14ac:dyDescent="0.3">
      <c r="A17" s="575"/>
      <c r="B17" s="575"/>
      <c r="C17" s="575"/>
      <c r="D17" s="575"/>
      <c r="E17" s="575"/>
      <c r="F17" s="575"/>
      <c r="G17" s="578">
        <v>1153</v>
      </c>
      <c r="H17" s="575"/>
      <c r="I17" s="587" t="s">
        <v>166</v>
      </c>
      <c r="J17" s="575"/>
      <c r="K17" s="575"/>
      <c r="L17" s="575"/>
      <c r="M17" s="575"/>
      <c r="N17" s="575"/>
      <c r="O17" s="575"/>
      <c r="P17" s="575"/>
      <c r="Q17" s="575"/>
      <c r="R17" s="575"/>
      <c r="S17" s="575"/>
      <c r="T17" s="575"/>
      <c r="U17" s="575"/>
      <c r="V17" s="575"/>
      <c r="W17" s="575"/>
      <c r="X17" s="575"/>
      <c r="Y17" s="575"/>
    </row>
    <row r="18" spans="1:25" x14ac:dyDescent="0.3">
      <c r="A18" s="575"/>
      <c r="B18" s="575"/>
      <c r="C18" s="575"/>
      <c r="D18" s="575"/>
      <c r="E18" s="575"/>
      <c r="F18" s="575"/>
      <c r="G18" s="578">
        <v>1183</v>
      </c>
      <c r="H18" s="575"/>
      <c r="I18" s="587" t="s">
        <v>166</v>
      </c>
      <c r="J18" s="575"/>
      <c r="K18" s="575"/>
      <c r="L18" s="575"/>
      <c r="M18" s="575"/>
      <c r="N18" s="575"/>
      <c r="O18" s="575"/>
      <c r="P18" s="575"/>
      <c r="Q18" s="575"/>
      <c r="R18" s="575"/>
      <c r="S18" s="575"/>
      <c r="T18" s="575"/>
      <c r="U18" s="575"/>
      <c r="V18" s="575"/>
      <c r="W18" s="575"/>
      <c r="X18" s="575"/>
      <c r="Y18" s="575"/>
    </row>
    <row r="19" spans="1:25" x14ac:dyDescent="0.3">
      <c r="A19" s="575"/>
      <c r="B19" s="575"/>
      <c r="C19" s="575"/>
      <c r="D19" s="575"/>
      <c r="E19" s="575"/>
      <c r="F19" s="575"/>
      <c r="G19" s="576">
        <v>1405</v>
      </c>
      <c r="H19" s="577" t="s">
        <v>170</v>
      </c>
      <c r="I19" s="587" t="s">
        <v>166</v>
      </c>
      <c r="J19" s="575"/>
      <c r="K19" s="575"/>
      <c r="L19" s="588">
        <f>'CONTRACT PRICE ZAR'!G50+'CONTRACT PRICE ZAR'!G68</f>
        <v>0</v>
      </c>
      <c r="M19" s="588">
        <f>'CONTRACT PRICE ZAR'!J50+'CONTRACT PRICE ZAR'!J68</f>
        <v>0</v>
      </c>
      <c r="N19" s="588">
        <f>'CONTRACT PRICE ZAR'!M50+'CONTRACT PRICE ZAR'!M68</f>
        <v>0</v>
      </c>
      <c r="O19" s="588">
        <f>'CONTRACT PRICE ZAR'!P50+'CONTRACT PRICE ZAR'!P68</f>
        <v>0</v>
      </c>
      <c r="P19" s="588">
        <f>'CONTRACT PRICE ZAR'!S50+'CONTRACT PRICE ZAR'!S68</f>
        <v>0</v>
      </c>
      <c r="Q19" s="575"/>
      <c r="R19" s="575"/>
      <c r="S19" s="575"/>
      <c r="T19" s="575"/>
      <c r="U19" s="575"/>
      <c r="V19" s="575"/>
      <c r="W19" s="575"/>
      <c r="X19" s="575"/>
      <c r="Y19" s="575"/>
    </row>
    <row r="20" spans="1:25" x14ac:dyDescent="0.3">
      <c r="A20" s="575"/>
      <c r="B20" s="575"/>
      <c r="C20" s="575"/>
      <c r="D20" s="575"/>
      <c r="E20" s="575"/>
      <c r="F20" s="575"/>
      <c r="G20" s="578">
        <v>1406</v>
      </c>
      <c r="H20" s="577"/>
      <c r="I20" s="587" t="s">
        <v>166</v>
      </c>
      <c r="J20" s="575"/>
      <c r="K20" s="575"/>
      <c r="L20" s="575"/>
      <c r="M20" s="575"/>
      <c r="N20" s="575"/>
      <c r="O20" s="575"/>
      <c r="P20" s="575"/>
      <c r="Q20" s="575"/>
      <c r="R20" s="575"/>
      <c r="S20" s="575"/>
      <c r="T20" s="575"/>
      <c r="U20" s="575"/>
      <c r="V20" s="575"/>
      <c r="W20" s="575"/>
      <c r="X20" s="575"/>
      <c r="Y20" s="575"/>
    </row>
    <row r="21" spans="1:25" x14ac:dyDescent="0.3">
      <c r="A21" s="575"/>
      <c r="B21" s="575"/>
      <c r="C21" s="575"/>
      <c r="D21" s="575"/>
      <c r="E21" s="575"/>
      <c r="F21" s="575"/>
      <c r="G21" s="578">
        <v>1455</v>
      </c>
      <c r="H21" s="575"/>
      <c r="I21" s="587" t="s">
        <v>166</v>
      </c>
      <c r="J21" s="575"/>
      <c r="K21" s="575"/>
      <c r="L21" s="575"/>
      <c r="M21" s="575"/>
      <c r="N21" s="575"/>
      <c r="O21" s="575"/>
      <c r="P21" s="575"/>
      <c r="Q21" s="575"/>
      <c r="R21" s="575"/>
      <c r="S21" s="575"/>
      <c r="T21" s="575"/>
      <c r="U21" s="575"/>
      <c r="V21" s="575"/>
      <c r="W21" s="575"/>
      <c r="X21" s="575"/>
      <c r="Y21" s="575"/>
    </row>
    <row r="22" spans="1:25" x14ac:dyDescent="0.3">
      <c r="A22" s="575"/>
      <c r="B22" s="575"/>
      <c r="C22" s="575"/>
      <c r="D22" s="575"/>
      <c r="E22" s="575"/>
      <c r="F22" s="575"/>
      <c r="G22" s="579">
        <v>2101</v>
      </c>
      <c r="H22" s="577" t="s">
        <v>169</v>
      </c>
      <c r="I22" s="587" t="s">
        <v>166</v>
      </c>
      <c r="J22" s="575"/>
      <c r="K22" s="575"/>
      <c r="L22" s="588">
        <f>'CONTRACT PRICE ZAR'!G81</f>
        <v>0</v>
      </c>
      <c r="M22" s="588">
        <f>'CONTRACT PRICE ZAR'!J81</f>
        <v>0</v>
      </c>
      <c r="N22" s="588">
        <f>'CONTRACT PRICE ZAR'!M81</f>
        <v>0</v>
      </c>
      <c r="O22" s="588">
        <f>'CONTRACT PRICE ZAR'!P81</f>
        <v>0</v>
      </c>
      <c r="P22" s="588">
        <f>'CONTRACT PRICE ZAR'!S81</f>
        <v>0</v>
      </c>
      <c r="Q22" s="575"/>
      <c r="R22" s="575"/>
      <c r="S22" s="575"/>
      <c r="T22" s="575"/>
      <c r="U22" s="575"/>
      <c r="V22" s="575"/>
      <c r="W22" s="575"/>
      <c r="X22" s="575"/>
      <c r="Y22" s="575"/>
    </row>
    <row r="23" spans="1:25" x14ac:dyDescent="0.3">
      <c r="A23" s="575"/>
      <c r="B23" s="575"/>
      <c r="C23" s="575"/>
      <c r="D23" s="575"/>
      <c r="E23" s="575"/>
      <c r="F23" s="575"/>
      <c r="G23" s="579">
        <v>2102</v>
      </c>
      <c r="H23" s="577" t="s">
        <v>171</v>
      </c>
      <c r="I23" s="587" t="s">
        <v>166</v>
      </c>
      <c r="J23" s="575"/>
      <c r="K23" s="575"/>
      <c r="L23" s="591">
        <f>'CONTRACT PRICE ZAR'!G93</f>
        <v>0</v>
      </c>
      <c r="M23" s="591">
        <f>'CONTRACT PRICE ZAR'!J93</f>
        <v>0</v>
      </c>
      <c r="N23" s="591">
        <f>'CONTRACT PRICE ZAR'!M93</f>
        <v>0</v>
      </c>
      <c r="O23" s="591">
        <f>'CONTRACT PRICE ZAR'!P93</f>
        <v>0</v>
      </c>
      <c r="P23" s="591">
        <f>'CONTRACT PRICE ZAR'!S93</f>
        <v>0</v>
      </c>
      <c r="Q23" s="575"/>
      <c r="R23" s="575"/>
      <c r="S23" s="575"/>
      <c r="T23" s="575"/>
      <c r="U23" s="575"/>
      <c r="V23" s="575"/>
      <c r="W23" s="575"/>
      <c r="X23" s="575"/>
      <c r="Y23" s="575"/>
    </row>
    <row r="24" spans="1:25" x14ac:dyDescent="0.3">
      <c r="A24" s="575"/>
      <c r="B24" s="575"/>
      <c r="C24" s="575"/>
      <c r="D24" s="575"/>
      <c r="E24" s="575"/>
      <c r="F24" s="575"/>
      <c r="G24" s="579">
        <v>2104</v>
      </c>
      <c r="H24" s="577" t="s">
        <v>172</v>
      </c>
      <c r="I24" s="587" t="s">
        <v>166</v>
      </c>
      <c r="J24" s="575"/>
      <c r="K24" s="575"/>
      <c r="L24" s="588">
        <f>'CONTRACT PRICE ZAR'!G82</f>
        <v>0</v>
      </c>
      <c r="M24" s="588">
        <f>'CONTRACT PRICE ZAR'!J82</f>
        <v>0</v>
      </c>
      <c r="N24" s="588">
        <f>'CONTRACT PRICE ZAR'!M82</f>
        <v>0</v>
      </c>
      <c r="O24" s="588">
        <f>'CONTRACT PRICE ZAR'!P82</f>
        <v>0</v>
      </c>
      <c r="P24" s="588">
        <f>'CONTRACT PRICE ZAR'!S82</f>
        <v>0</v>
      </c>
      <c r="Q24" s="575"/>
      <c r="R24" s="575"/>
      <c r="S24" s="575"/>
      <c r="T24" s="575"/>
      <c r="U24" s="575"/>
      <c r="V24" s="575"/>
      <c r="W24" s="575"/>
      <c r="X24" s="575"/>
      <c r="Y24" s="575"/>
    </row>
    <row r="25" spans="1:25" x14ac:dyDescent="0.3">
      <c r="A25" s="575"/>
      <c r="B25" s="575"/>
      <c r="C25" s="575"/>
      <c r="D25" s="575"/>
      <c r="E25" s="575"/>
      <c r="F25" s="575"/>
      <c r="G25" s="576">
        <v>2106</v>
      </c>
      <c r="H25" s="577" t="s">
        <v>173</v>
      </c>
      <c r="I25" s="587" t="s">
        <v>166</v>
      </c>
      <c r="J25" s="575"/>
      <c r="K25" s="575"/>
      <c r="L25" s="588">
        <f>'CONTRACT PRICE ZAR'!G88</f>
        <v>0</v>
      </c>
      <c r="M25" s="588">
        <f>'CONTRACT PRICE ZAR'!J88</f>
        <v>0</v>
      </c>
      <c r="N25" s="588">
        <f>'CONTRACT PRICE ZAR'!M88</f>
        <v>0</v>
      </c>
      <c r="O25" s="588">
        <f>'CONTRACT PRICE ZAR'!P88</f>
        <v>0</v>
      </c>
      <c r="P25" s="588">
        <f>'CONTRACT PRICE ZAR'!S88</f>
        <v>0</v>
      </c>
      <c r="Q25" s="575"/>
      <c r="R25" s="575"/>
      <c r="S25" s="575"/>
      <c r="T25" s="575"/>
      <c r="U25" s="575"/>
      <c r="V25" s="575"/>
      <c r="W25" s="575"/>
      <c r="X25" s="575"/>
      <c r="Y25" s="575"/>
    </row>
    <row r="26" spans="1:25" x14ac:dyDescent="0.3">
      <c r="A26" s="575"/>
      <c r="B26" s="575"/>
      <c r="C26" s="575"/>
      <c r="D26" s="575"/>
      <c r="E26" s="575"/>
      <c r="F26" s="575"/>
      <c r="G26" s="579">
        <v>2115</v>
      </c>
      <c r="H26" s="577" t="s">
        <v>174</v>
      </c>
      <c r="I26" s="587" t="s">
        <v>166</v>
      </c>
      <c r="J26" s="575"/>
      <c r="K26" s="575"/>
      <c r="L26" s="588">
        <f>'CONTRACT PRICE ZAR'!G53</f>
        <v>0</v>
      </c>
      <c r="M26" s="588">
        <f>'CONTRACT PRICE ZAR'!J53</f>
        <v>0</v>
      </c>
      <c r="N26" s="588">
        <f>'CONTRACT PRICE ZAR'!M53</f>
        <v>0</v>
      </c>
      <c r="O26" s="588">
        <f>'CONTRACT PRICE ZAR'!P53</f>
        <v>0</v>
      </c>
      <c r="P26" s="588">
        <f>'CONTRACT PRICE ZAR'!S53</f>
        <v>0</v>
      </c>
      <c r="Q26" s="575"/>
      <c r="R26" s="575"/>
      <c r="S26" s="575"/>
      <c r="T26" s="575"/>
      <c r="U26" s="575"/>
      <c r="V26" s="575"/>
      <c r="W26" s="575"/>
      <c r="X26" s="575"/>
      <c r="Y26" s="575"/>
    </row>
    <row r="27" spans="1:25" x14ac:dyDescent="0.3">
      <c r="A27" s="575"/>
      <c r="B27" s="575"/>
      <c r="C27" s="575"/>
      <c r="D27" s="575"/>
      <c r="E27" s="575"/>
      <c r="F27" s="575"/>
      <c r="G27" s="576">
        <v>2195</v>
      </c>
      <c r="H27" s="577" t="s">
        <v>175</v>
      </c>
      <c r="I27" s="587" t="s">
        <v>166</v>
      </c>
      <c r="J27" s="575"/>
      <c r="K27" s="575"/>
      <c r="L27" s="588">
        <f>'CONTRACT PRICE ZAR'!G22</f>
        <v>0</v>
      </c>
      <c r="M27" s="588">
        <f>'CONTRACT PRICE ZAR'!J22</f>
        <v>0</v>
      </c>
      <c r="N27" s="588">
        <f>'CONTRACT PRICE ZAR'!M22</f>
        <v>0</v>
      </c>
      <c r="O27" s="588">
        <f>'CONTRACT PRICE ZAR'!P22</f>
        <v>0</v>
      </c>
      <c r="P27" s="588">
        <f>'CONTRACT PRICE ZAR'!S22</f>
        <v>0</v>
      </c>
      <c r="Q27" s="575"/>
      <c r="R27" s="575"/>
      <c r="S27" s="575"/>
      <c r="T27" s="575"/>
      <c r="U27" s="575"/>
      <c r="V27" s="575"/>
      <c r="W27" s="575"/>
      <c r="X27" s="575"/>
      <c r="Y27" s="575"/>
    </row>
    <row r="28" spans="1:25" x14ac:dyDescent="0.3">
      <c r="A28" s="575"/>
      <c r="B28" s="575"/>
      <c r="C28" s="575"/>
      <c r="D28" s="575"/>
      <c r="E28" s="575"/>
      <c r="F28" s="575"/>
      <c r="G28" s="578">
        <v>2266</v>
      </c>
      <c r="H28" s="575"/>
      <c r="I28" s="587" t="s">
        <v>166</v>
      </c>
      <c r="J28" s="575"/>
      <c r="K28" s="575"/>
      <c r="L28" s="575"/>
      <c r="M28" s="575"/>
      <c r="N28" s="575"/>
      <c r="O28" s="575"/>
      <c r="P28" s="575"/>
      <c r="Q28" s="575"/>
      <c r="R28" s="575"/>
      <c r="S28" s="575"/>
      <c r="T28" s="575"/>
      <c r="U28" s="575"/>
      <c r="V28" s="575"/>
      <c r="W28" s="575"/>
      <c r="X28" s="575"/>
      <c r="Y28" s="575"/>
    </row>
    <row r="29" spans="1:25" x14ac:dyDescent="0.3">
      <c r="A29" s="575"/>
      <c r="B29" s="575"/>
      <c r="C29" s="575"/>
      <c r="D29" s="575"/>
      <c r="E29" s="575"/>
      <c r="F29" s="575"/>
      <c r="G29" s="578">
        <v>3107</v>
      </c>
      <c r="H29" s="575"/>
      <c r="I29" s="587" t="s">
        <v>166</v>
      </c>
      <c r="J29" s="575"/>
      <c r="K29" s="575"/>
      <c r="L29" s="575"/>
      <c r="M29" s="575"/>
      <c r="N29" s="575"/>
      <c r="O29" s="575"/>
      <c r="P29" s="575"/>
      <c r="Q29" s="575"/>
      <c r="R29" s="575"/>
      <c r="S29" s="575"/>
      <c r="T29" s="575"/>
      <c r="U29" s="575"/>
      <c r="V29" s="575"/>
      <c r="W29" s="575"/>
      <c r="X29" s="575"/>
      <c r="Y29" s="575"/>
    </row>
    <row r="30" spans="1:25" x14ac:dyDescent="0.3">
      <c r="A30" s="575"/>
      <c r="B30" s="575"/>
      <c r="C30" s="575"/>
      <c r="D30" s="575"/>
      <c r="E30" s="575"/>
      <c r="F30" s="575"/>
      <c r="G30" s="580">
        <v>4515</v>
      </c>
      <c r="H30" s="577" t="s">
        <v>176</v>
      </c>
      <c r="I30" s="587" t="s">
        <v>166</v>
      </c>
      <c r="J30" s="575"/>
      <c r="K30" s="575"/>
      <c r="L30" s="588">
        <f>'CONTRACT PRICE ZAR'!G101</f>
        <v>0</v>
      </c>
      <c r="M30" s="588">
        <f>'CONTRACT PRICE ZAR'!J101</f>
        <v>0</v>
      </c>
      <c r="N30" s="588">
        <f>'CONTRACT PRICE ZAR'!M101</f>
        <v>0</v>
      </c>
      <c r="O30" s="588">
        <f>'CONTRACT PRICE ZAR'!P101</f>
        <v>0</v>
      </c>
      <c r="P30" s="588">
        <f>'CONTRACT PRICE ZAR'!S101</f>
        <v>0</v>
      </c>
      <c r="Q30" s="575"/>
      <c r="R30" s="575"/>
      <c r="S30" s="575"/>
      <c r="T30" s="575"/>
      <c r="U30" s="575"/>
      <c r="V30" s="575"/>
      <c r="W30" s="575"/>
      <c r="X30" s="575"/>
      <c r="Y30" s="575"/>
    </row>
    <row r="31" spans="1:25" x14ac:dyDescent="0.3">
      <c r="A31" s="575"/>
      <c r="B31" s="575"/>
      <c r="C31" s="575"/>
      <c r="D31" s="575"/>
      <c r="E31" s="575"/>
      <c r="F31" s="575"/>
      <c r="G31" s="576">
        <v>4615</v>
      </c>
      <c r="H31" s="577" t="s">
        <v>177</v>
      </c>
      <c r="I31" s="587" t="s">
        <v>166</v>
      </c>
      <c r="J31" s="575"/>
      <c r="K31" s="575"/>
      <c r="L31" s="588">
        <f>'CONTRACT PRICE ZAR'!G102</f>
        <v>0</v>
      </c>
      <c r="M31" s="588">
        <f>'CONTRACT PRICE ZAR'!J102</f>
        <v>0</v>
      </c>
      <c r="N31" s="588">
        <f>'CONTRACT PRICE ZAR'!M102</f>
        <v>0</v>
      </c>
      <c r="O31" s="588">
        <f>'CONTRACT PRICE ZAR'!P102</f>
        <v>0</v>
      </c>
      <c r="P31" s="588">
        <f>'CONTRACT PRICE ZAR'!S102</f>
        <v>0</v>
      </c>
      <c r="Q31" s="575"/>
      <c r="R31" s="575"/>
      <c r="S31" s="575"/>
      <c r="T31" s="575"/>
      <c r="U31" s="575"/>
      <c r="V31" s="575"/>
      <c r="W31" s="575"/>
      <c r="X31" s="575"/>
      <c r="Y31" s="575"/>
    </row>
    <row r="32" spans="1:25" x14ac:dyDescent="0.3">
      <c r="A32" s="575"/>
      <c r="B32" s="575"/>
      <c r="C32" s="575"/>
      <c r="D32" s="575"/>
      <c r="E32" s="575"/>
      <c r="F32" s="575"/>
      <c r="G32" s="578">
        <v>6112</v>
      </c>
      <c r="H32" s="575"/>
      <c r="I32" s="587" t="s">
        <v>166</v>
      </c>
      <c r="J32" s="575"/>
      <c r="K32" s="575"/>
      <c r="L32" s="575"/>
      <c r="M32" s="575"/>
      <c r="N32" s="575"/>
      <c r="O32" s="575"/>
      <c r="P32" s="575"/>
      <c r="Q32" s="575"/>
      <c r="R32" s="575"/>
      <c r="S32" s="575"/>
      <c r="T32" s="575"/>
      <c r="U32" s="575"/>
      <c r="V32" s="575"/>
      <c r="W32" s="575"/>
      <c r="X32" s="575"/>
      <c r="Y32" s="575"/>
    </row>
    <row r="33" spans="1:25" x14ac:dyDescent="0.3">
      <c r="A33" s="575"/>
      <c r="B33" s="575"/>
      <c r="C33" s="575"/>
      <c r="D33" s="575"/>
      <c r="E33" s="575"/>
      <c r="F33" s="575"/>
      <c r="G33" s="578">
        <v>6122</v>
      </c>
      <c r="H33" s="575"/>
      <c r="I33" s="587" t="s">
        <v>166</v>
      </c>
      <c r="J33" s="575"/>
      <c r="K33" s="575"/>
      <c r="L33" s="575"/>
      <c r="M33" s="575"/>
      <c r="N33" s="575"/>
      <c r="O33" s="575"/>
      <c r="P33" s="575"/>
      <c r="Q33" s="575"/>
      <c r="R33" s="575"/>
      <c r="S33" s="575"/>
      <c r="T33" s="575"/>
      <c r="U33" s="575"/>
      <c r="V33" s="575"/>
      <c r="W33" s="575"/>
      <c r="X33" s="575"/>
      <c r="Y33" s="575"/>
    </row>
    <row r="34" spans="1:25" x14ac:dyDescent="0.3">
      <c r="A34" s="575"/>
      <c r="B34" s="575"/>
      <c r="C34" s="575"/>
      <c r="D34" s="575"/>
      <c r="E34" s="575"/>
      <c r="F34" s="575"/>
      <c r="G34" s="576">
        <v>6975</v>
      </c>
      <c r="H34" s="577" t="s">
        <v>178</v>
      </c>
      <c r="I34" s="587" t="s">
        <v>166</v>
      </c>
      <c r="J34" s="575"/>
      <c r="K34" s="575"/>
      <c r="L34" s="588">
        <f>'CONTRACT PRICE ZAR'!G29</f>
        <v>0</v>
      </c>
      <c r="M34" s="588">
        <f>'CONTRACT PRICE ZAR'!J29</f>
        <v>0</v>
      </c>
      <c r="N34" s="588">
        <f>'CONTRACT PRICE ZAR'!M29</f>
        <v>0</v>
      </c>
      <c r="O34" s="588">
        <f>'CONTRACT PRICE ZAR'!P29</f>
        <v>0</v>
      </c>
      <c r="P34" s="588">
        <f>'CONTRACT PRICE ZAR'!S29</f>
        <v>0</v>
      </c>
      <c r="Q34" s="575"/>
      <c r="R34" s="575"/>
      <c r="S34" s="575"/>
      <c r="T34" s="575"/>
      <c r="U34" s="575"/>
      <c r="V34" s="575"/>
      <c r="W34" s="575"/>
      <c r="X34" s="575"/>
      <c r="Y34" s="575"/>
    </row>
    <row r="35" spans="1:25" x14ac:dyDescent="0.3">
      <c r="A35" s="575"/>
      <c r="B35" s="575"/>
      <c r="C35" s="575"/>
      <c r="D35" s="575"/>
      <c r="E35" s="575"/>
      <c r="F35" s="575"/>
      <c r="G35" s="576">
        <v>8721</v>
      </c>
      <c r="H35" s="577" t="s">
        <v>179</v>
      </c>
      <c r="I35" s="587" t="s">
        <v>166</v>
      </c>
      <c r="J35" s="575"/>
      <c r="K35" s="575"/>
      <c r="L35" s="588">
        <f>'CONTRACT PRICE ZAR'!G98</f>
        <v>0</v>
      </c>
      <c r="M35" s="588">
        <f>'CONTRACT PRICE ZAR'!J98</f>
        <v>0</v>
      </c>
      <c r="N35" s="588">
        <f>'CONTRACT PRICE ZAR'!M98</f>
        <v>0</v>
      </c>
      <c r="O35" s="588">
        <f>'CONTRACT PRICE ZAR'!P98</f>
        <v>0</v>
      </c>
      <c r="P35" s="588">
        <f>'CONTRACT PRICE ZAR'!S98</f>
        <v>0</v>
      </c>
      <c r="Q35" s="575"/>
      <c r="R35" s="575"/>
      <c r="S35" s="575"/>
      <c r="T35" s="575"/>
      <c r="U35" s="575"/>
      <c r="V35" s="575"/>
      <c r="W35" s="575"/>
      <c r="X35" s="575"/>
      <c r="Y35" s="575"/>
    </row>
    <row r="36" spans="1:25" x14ac:dyDescent="0.3">
      <c r="G36" s="533"/>
    </row>
    <row r="37" spans="1:25" x14ac:dyDescent="0.3">
      <c r="G37" s="533"/>
      <c r="L37" s="594" t="s">
        <v>377</v>
      </c>
      <c r="M37" s="594" t="s">
        <v>377</v>
      </c>
      <c r="N37" s="594" t="s">
        <v>377</v>
      </c>
      <c r="O37" s="594" t="s">
        <v>377</v>
      </c>
      <c r="P37" s="594" t="s">
        <v>377</v>
      </c>
    </row>
    <row r="38" spans="1:25" x14ac:dyDescent="0.3">
      <c r="G38" s="533"/>
      <c r="H38" s="88" t="s">
        <v>135</v>
      </c>
      <c r="L38" s="588">
        <f>SUM(L13:L35)</f>
        <v>0</v>
      </c>
      <c r="M38" s="588">
        <f t="shared" ref="M38:P38" si="1">SUM(M13:M35)</f>
        <v>0</v>
      </c>
      <c r="N38" s="588">
        <f t="shared" si="1"/>
        <v>0</v>
      </c>
      <c r="O38" s="588">
        <f t="shared" si="1"/>
        <v>0</v>
      </c>
      <c r="P38" s="588">
        <f t="shared" si="1"/>
        <v>0</v>
      </c>
    </row>
  </sheetData>
  <mergeCells count="2">
    <mergeCell ref="F5:I5"/>
    <mergeCell ref="F6:I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39997558519241921"/>
    <pageSetUpPr fitToPage="1"/>
  </sheetPr>
  <dimension ref="A1:D71"/>
  <sheetViews>
    <sheetView showGridLines="0" zoomScale="90" zoomScaleNormal="90" workbookViewId="0">
      <selection activeCell="B27" sqref="B27"/>
    </sheetView>
  </sheetViews>
  <sheetFormatPr defaultColWidth="9.33203125" defaultRowHeight="15.6" x14ac:dyDescent="0.3"/>
  <cols>
    <col min="1" max="1" width="4.6640625" style="357" customWidth="1"/>
    <col min="2" max="2" width="118.33203125" style="368" customWidth="1"/>
    <col min="3" max="3" width="4.6640625" style="356" customWidth="1"/>
    <col min="4" max="16384" width="9.33203125" style="355"/>
  </cols>
  <sheetData>
    <row r="1" spans="1:2" ht="21" x14ac:dyDescent="0.3">
      <c r="A1" s="625" t="s">
        <v>141</v>
      </c>
      <c r="B1" s="626"/>
    </row>
    <row r="3" spans="1:2" x14ac:dyDescent="0.3">
      <c r="B3" s="358" t="s">
        <v>222</v>
      </c>
    </row>
    <row r="4" spans="1:2" ht="31.2" x14ac:dyDescent="0.3">
      <c r="B4" s="359" t="s">
        <v>186</v>
      </c>
    </row>
    <row r="5" spans="1:2" x14ac:dyDescent="0.3">
      <c r="B5" s="358" t="s">
        <v>185</v>
      </c>
    </row>
    <row r="7" spans="1:2" ht="18" x14ac:dyDescent="0.3">
      <c r="A7" s="615" t="s">
        <v>231</v>
      </c>
      <c r="B7" s="616"/>
    </row>
    <row r="8" spans="1:2" ht="31.2" x14ac:dyDescent="0.3">
      <c r="A8" s="367">
        <v>1</v>
      </c>
      <c r="B8" s="358" t="s">
        <v>397</v>
      </c>
    </row>
    <row r="9" spans="1:2" x14ac:dyDescent="0.3">
      <c r="A9" s="367">
        <v>2</v>
      </c>
      <c r="B9" s="360" t="s">
        <v>398</v>
      </c>
    </row>
    <row r="10" spans="1:2" ht="31.2" x14ac:dyDescent="0.3">
      <c r="A10" s="367">
        <v>3</v>
      </c>
      <c r="B10" s="361" t="s">
        <v>399</v>
      </c>
    </row>
    <row r="11" spans="1:2" ht="31.2" x14ac:dyDescent="0.3">
      <c r="A11" s="367">
        <v>4</v>
      </c>
      <c r="B11" s="361" t="s">
        <v>400</v>
      </c>
    </row>
    <row r="12" spans="1:2" ht="46.8" x14ac:dyDescent="0.3">
      <c r="A12" s="367">
        <v>5</v>
      </c>
      <c r="B12" s="358" t="s">
        <v>401</v>
      </c>
    </row>
    <row r="13" spans="1:2" ht="46.8" x14ac:dyDescent="0.3">
      <c r="A13" s="367">
        <v>6</v>
      </c>
      <c r="B13" s="358" t="s">
        <v>402</v>
      </c>
    </row>
    <row r="14" spans="1:2" ht="31.2" x14ac:dyDescent="0.3">
      <c r="A14" s="367">
        <v>7</v>
      </c>
      <c r="B14" s="358" t="s">
        <v>403</v>
      </c>
    </row>
    <row r="16" spans="1:2" ht="18" x14ac:dyDescent="0.3">
      <c r="A16" s="615" t="s">
        <v>143</v>
      </c>
      <c r="B16" s="616"/>
    </row>
    <row r="17" spans="1:3" x14ac:dyDescent="0.3">
      <c r="A17" s="367">
        <v>1</v>
      </c>
      <c r="B17" s="369" t="s">
        <v>258</v>
      </c>
    </row>
    <row r="18" spans="1:3" x14ac:dyDescent="0.3">
      <c r="A18" s="367">
        <v>2</v>
      </c>
      <c r="B18" s="358" t="s">
        <v>286</v>
      </c>
    </row>
    <row r="19" spans="1:3" x14ac:dyDescent="0.3">
      <c r="A19" s="367">
        <v>3</v>
      </c>
      <c r="B19" s="358" t="s">
        <v>144</v>
      </c>
    </row>
    <row r="21" spans="1:3" x14ac:dyDescent="0.3">
      <c r="A21" s="357" t="s">
        <v>288</v>
      </c>
      <c r="C21" s="362"/>
    </row>
    <row r="22" spans="1:3" x14ac:dyDescent="0.3">
      <c r="A22" s="896"/>
      <c r="B22" s="897" t="s">
        <v>287</v>
      </c>
      <c r="C22" s="362"/>
    </row>
    <row r="24" spans="1:3" ht="15.75" customHeight="1" x14ac:dyDescent="0.3">
      <c r="A24" s="623" t="s">
        <v>187</v>
      </c>
      <c r="B24" s="624"/>
    </row>
    <row r="25" spans="1:3" x14ac:dyDescent="0.3">
      <c r="A25" s="617" t="s">
        <v>271</v>
      </c>
      <c r="B25" s="370"/>
    </row>
    <row r="26" spans="1:3" ht="62.4" x14ac:dyDescent="0.3">
      <c r="A26" s="933">
        <v>1.1000000000000001</v>
      </c>
      <c r="B26" s="361" t="s">
        <v>289</v>
      </c>
    </row>
    <row r="27" spans="1:3" x14ac:dyDescent="0.3">
      <c r="A27" s="933"/>
      <c r="B27" s="898" t="s">
        <v>272</v>
      </c>
    </row>
    <row r="28" spans="1:3" x14ac:dyDescent="0.3">
      <c r="A28" s="367">
        <v>1.2</v>
      </c>
      <c r="B28" s="358" t="s">
        <v>223</v>
      </c>
    </row>
    <row r="29" spans="1:3" ht="19.95" customHeight="1" x14ac:dyDescent="0.3">
      <c r="A29" s="367">
        <v>2</v>
      </c>
      <c r="B29" s="369" t="s">
        <v>224</v>
      </c>
    </row>
    <row r="30" spans="1:3" x14ac:dyDescent="0.3">
      <c r="A30" s="367">
        <v>4</v>
      </c>
      <c r="B30" s="371" t="s">
        <v>188</v>
      </c>
    </row>
    <row r="31" spans="1:3" x14ac:dyDescent="0.3">
      <c r="A31" s="367"/>
      <c r="B31" s="358" t="s">
        <v>232</v>
      </c>
    </row>
    <row r="32" spans="1:3" ht="46.8" x14ac:dyDescent="0.3">
      <c r="A32" s="367">
        <v>5</v>
      </c>
      <c r="B32" s="358" t="s">
        <v>225</v>
      </c>
    </row>
    <row r="33" spans="1:3" ht="46.8" x14ac:dyDescent="0.3">
      <c r="A33" s="932">
        <v>8</v>
      </c>
      <c r="B33" s="361" t="s">
        <v>233</v>
      </c>
      <c r="C33" s="362"/>
    </row>
    <row r="34" spans="1:3" x14ac:dyDescent="0.3">
      <c r="A34" s="932"/>
      <c r="B34" s="898" t="s">
        <v>273</v>
      </c>
      <c r="C34" s="899"/>
    </row>
    <row r="35" spans="1:3" ht="31.2" x14ac:dyDescent="0.3">
      <c r="A35" s="932"/>
      <c r="B35" s="361" t="s">
        <v>296</v>
      </c>
    </row>
    <row r="36" spans="1:3" ht="31.2" x14ac:dyDescent="0.3">
      <c r="A36" s="367">
        <v>10</v>
      </c>
      <c r="B36" s="358" t="s">
        <v>226</v>
      </c>
    </row>
    <row r="37" spans="1:3" ht="46.8" x14ac:dyDescent="0.3">
      <c r="A37" s="367">
        <v>11</v>
      </c>
      <c r="B37" s="358" t="s">
        <v>282</v>
      </c>
    </row>
    <row r="39" spans="1:3" ht="18" x14ac:dyDescent="0.35">
      <c r="A39" s="621" t="s">
        <v>278</v>
      </c>
      <c r="B39" s="620"/>
    </row>
    <row r="40" spans="1:3" ht="15" customHeight="1" x14ac:dyDescent="0.3">
      <c r="A40" s="363"/>
      <c r="B40" s="900" t="s">
        <v>279</v>
      </c>
      <c r="C40" s="362"/>
    </row>
    <row r="41" spans="1:3" x14ac:dyDescent="0.3">
      <c r="A41" s="363"/>
      <c r="B41" s="900"/>
    </row>
    <row r="42" spans="1:3" ht="18" x14ac:dyDescent="0.3">
      <c r="A42" s="619" t="s">
        <v>275</v>
      </c>
      <c r="B42" s="620"/>
      <c r="C42" s="362"/>
    </row>
    <row r="43" spans="1:3" ht="18" x14ac:dyDescent="0.3">
      <c r="A43" s="901"/>
      <c r="B43" s="897" t="s">
        <v>283</v>
      </c>
      <c r="C43" s="362"/>
    </row>
    <row r="44" spans="1:3" ht="31.2" x14ac:dyDescent="0.3">
      <c r="A44" s="366">
        <v>1.1000000000000001</v>
      </c>
      <c r="B44" s="372" t="s">
        <v>227</v>
      </c>
    </row>
    <row r="45" spans="1:3" x14ac:dyDescent="0.3">
      <c r="A45" s="366">
        <v>1.2</v>
      </c>
      <c r="B45" s="372" t="s">
        <v>234</v>
      </c>
    </row>
    <row r="46" spans="1:3" x14ac:dyDescent="0.3">
      <c r="A46" s="366">
        <v>2.1</v>
      </c>
      <c r="B46" s="369" t="s">
        <v>224</v>
      </c>
    </row>
    <row r="47" spans="1:3" ht="31.2" x14ac:dyDescent="0.3">
      <c r="A47" s="366">
        <v>4</v>
      </c>
      <c r="B47" s="371" t="s">
        <v>280</v>
      </c>
    </row>
    <row r="48" spans="1:3" ht="46.8" x14ac:dyDescent="0.3">
      <c r="A48" s="366">
        <v>5</v>
      </c>
      <c r="B48" s="358" t="s">
        <v>297</v>
      </c>
    </row>
    <row r="49" spans="1:4" ht="78" x14ac:dyDescent="0.3">
      <c r="A49" s="934">
        <v>6</v>
      </c>
      <c r="B49" s="372" t="s">
        <v>285</v>
      </c>
      <c r="C49" s="362"/>
    </row>
    <row r="50" spans="1:4" x14ac:dyDescent="0.3">
      <c r="A50" s="934"/>
      <c r="B50" s="902" t="s">
        <v>274</v>
      </c>
      <c r="C50" s="899"/>
    </row>
    <row r="51" spans="1:4" ht="31.2" x14ac:dyDescent="0.3">
      <c r="A51" s="934">
        <v>7</v>
      </c>
      <c r="B51" s="372" t="s">
        <v>284</v>
      </c>
      <c r="C51" s="362"/>
    </row>
    <row r="52" spans="1:4" x14ac:dyDescent="0.3">
      <c r="A52" s="934"/>
      <c r="B52" s="902" t="s">
        <v>276</v>
      </c>
      <c r="C52" s="899"/>
    </row>
    <row r="53" spans="1:4" ht="46.8" x14ac:dyDescent="0.3">
      <c r="A53" s="934">
        <v>8</v>
      </c>
      <c r="B53" s="372" t="s">
        <v>233</v>
      </c>
      <c r="C53" s="364"/>
    </row>
    <row r="54" spans="1:4" x14ac:dyDescent="0.3">
      <c r="A54" s="934"/>
      <c r="B54" s="903" t="s">
        <v>290</v>
      </c>
      <c r="C54" s="899"/>
      <c r="D54" s="904"/>
    </row>
    <row r="55" spans="1:4" ht="46.8" x14ac:dyDescent="0.3">
      <c r="A55" s="366">
        <v>9</v>
      </c>
      <c r="B55" s="372" t="s">
        <v>292</v>
      </c>
    </row>
    <row r="56" spans="1:4" ht="31.2" x14ac:dyDescent="0.3">
      <c r="A56" s="366">
        <v>10</v>
      </c>
      <c r="B56" s="372" t="s">
        <v>291</v>
      </c>
    </row>
    <row r="57" spans="1:4" ht="46.8" x14ac:dyDescent="0.3">
      <c r="A57" s="366">
        <v>11</v>
      </c>
      <c r="B57" s="372" t="s">
        <v>142</v>
      </c>
    </row>
    <row r="59" spans="1:4" ht="18" x14ac:dyDescent="0.3">
      <c r="A59" s="619" t="s">
        <v>140</v>
      </c>
      <c r="B59" s="620"/>
      <c r="C59" s="362"/>
    </row>
    <row r="60" spans="1:4" x14ac:dyDescent="0.3">
      <c r="B60" s="897" t="s">
        <v>277</v>
      </c>
      <c r="C60" s="899"/>
      <c r="D60" s="904"/>
    </row>
    <row r="61" spans="1:4" x14ac:dyDescent="0.3">
      <c r="B61" s="372" t="s">
        <v>298</v>
      </c>
    </row>
    <row r="62" spans="1:4" x14ac:dyDescent="0.3">
      <c r="B62" s="365" t="s">
        <v>228</v>
      </c>
    </row>
    <row r="63" spans="1:4" x14ac:dyDescent="0.3">
      <c r="B63" s="365" t="s">
        <v>229</v>
      </c>
    </row>
    <row r="64" spans="1:4" ht="31.2" x14ac:dyDescent="0.3">
      <c r="B64" s="365" t="s">
        <v>230</v>
      </c>
    </row>
    <row r="66" spans="1:2" ht="18" x14ac:dyDescent="0.3">
      <c r="A66" s="619" t="s">
        <v>133</v>
      </c>
      <c r="B66" s="620"/>
    </row>
    <row r="67" spans="1:2" x14ac:dyDescent="0.3">
      <c r="A67" s="622" t="s">
        <v>293</v>
      </c>
      <c r="B67" s="618"/>
    </row>
    <row r="68" spans="1:2" x14ac:dyDescent="0.3">
      <c r="B68" s="897" t="s">
        <v>423</v>
      </c>
    </row>
    <row r="69" spans="1:2" x14ac:dyDescent="0.3">
      <c r="B69" s="897" t="s">
        <v>424</v>
      </c>
    </row>
    <row r="70" spans="1:2" x14ac:dyDescent="0.3">
      <c r="B70" s="897" t="s">
        <v>425</v>
      </c>
    </row>
    <row r="71" spans="1:2" ht="46.8" x14ac:dyDescent="0.3">
      <c r="A71" s="366">
        <v>11</v>
      </c>
      <c r="B71" s="372" t="s">
        <v>281</v>
      </c>
    </row>
  </sheetData>
  <sheetProtection sheet="1" objects="1" scenarios="1" selectLockedCells="1"/>
  <mergeCells count="5">
    <mergeCell ref="A33:A35"/>
    <mergeCell ref="A26:A27"/>
    <mergeCell ref="A49:A50"/>
    <mergeCell ref="A51:A52"/>
    <mergeCell ref="A53:A54"/>
  </mergeCells>
  <hyperlinks>
    <hyperlink ref="B27" location="BRL!Print_Area" display="BRL (Basic Remuneration Levels)" xr:uid="{00000000-0004-0000-0100-000000000000}"/>
    <hyperlink ref="B34" r:id="rId1" xr:uid="{00000000-0004-0000-0100-000001000000}"/>
    <hyperlink ref="B40" location="'IP PRICING TOOL'!A1" display="IP PRICING TOOL" xr:uid="{00000000-0004-0000-0100-000002000000}"/>
    <hyperlink ref="B50" location="'IP PRICING TOOL'!A1" display="IP PRICING TOOL" xr:uid="{00000000-0004-0000-0100-000003000000}"/>
    <hyperlink ref="B52" location="'COVER PAGE'!A1" display="'COVER PAGE'!A1" xr:uid="{00000000-0004-0000-0100-000004000000}"/>
    <hyperlink ref="B54" r:id="rId2" xr:uid="{00000000-0004-0000-0100-000005000000}"/>
    <hyperlink ref="B22" location="'FULL COST BUDGET'!A1" display="'FULL COST BUDGET'" xr:uid="{00000000-0004-0000-0100-000006000000}"/>
    <hyperlink ref="B60" location="'DEVIATION REPORT'!Print_Area" display="'DEVIATION REPORT'" xr:uid="{00000000-0004-0000-0100-000007000000}"/>
    <hyperlink ref="B68" location="DetailQuote" display="Detail Quote" xr:uid="{00000000-0004-0000-0100-000008000000}"/>
    <hyperlink ref="B69" location="StandardQuote" display="Standard Quote" xr:uid="{00000000-0004-0000-0100-000009000000}"/>
    <hyperlink ref="B70" location="SummarisedQuote" display="Summarised Quote" xr:uid="{00000000-0004-0000-0100-00000A000000}"/>
    <hyperlink ref="B43" location="'CONTRACT PRICE ZAR'!A1" display="'CONTRACT PRICE ZAR'!A1" xr:uid="{00000000-0004-0000-0100-00000B000000}"/>
  </hyperlinks>
  <pageMargins left="0.25" right="0.25" top="0.75" bottom="0.75" header="0.3" footer="0.3"/>
  <pageSetup paperSize="9" scale="82"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outlinePr summaryBelow="0"/>
  </sheetPr>
  <dimension ref="A1:Y1695"/>
  <sheetViews>
    <sheetView showGridLines="0" tabSelected="1" topLeftCell="A56" zoomScale="77" zoomScaleNormal="77" workbookViewId="0">
      <selection activeCell="G1" sqref="G1"/>
    </sheetView>
  </sheetViews>
  <sheetFormatPr defaultColWidth="9.33203125" defaultRowHeight="14.4" outlineLevelRow="1" outlineLevelCol="2" x14ac:dyDescent="0.25"/>
  <cols>
    <col min="1" max="1" width="5.33203125" style="217" customWidth="1"/>
    <col min="2" max="2" width="6.6640625" style="217" customWidth="1"/>
    <col min="3" max="3" width="43.33203125" style="217" customWidth="1"/>
    <col min="4" max="4" width="15.33203125" style="217" customWidth="1"/>
    <col min="5" max="5" width="12.44140625" style="220" customWidth="1" outlineLevel="1"/>
    <col min="6" max="6" width="13.33203125" style="217" bestFit="1" customWidth="1" outlineLevel="1"/>
    <col min="7" max="7" width="14.44140625" style="220" customWidth="1" outlineLevel="1" collapsed="1"/>
    <col min="8" max="8" width="9.6640625" style="220" customWidth="1" outlineLevel="2"/>
    <col min="9" max="9" width="11.6640625" style="217" customWidth="1" outlineLevel="2"/>
    <col min="10" max="10" width="13.5546875" style="220" customWidth="1" outlineLevel="1"/>
    <col min="11" max="11" width="9.6640625" style="220" customWidth="1" outlineLevel="2"/>
    <col min="12" max="12" width="11.6640625" style="217" customWidth="1" outlineLevel="2"/>
    <col min="13" max="13" width="14.5546875" style="220" customWidth="1" outlineLevel="1"/>
    <col min="14" max="14" width="9.6640625" style="220" customWidth="1" outlineLevel="2"/>
    <col min="15" max="15" width="11.6640625" style="220" customWidth="1" outlineLevel="2"/>
    <col min="16" max="16" width="15.44140625" style="220" customWidth="1" outlineLevel="1"/>
    <col min="17" max="17" width="9.6640625" style="220" customWidth="1" outlineLevel="2"/>
    <col min="18" max="18" width="11.6640625" style="220" customWidth="1" outlineLevel="2"/>
    <col min="19" max="19" width="11.6640625" style="220" customWidth="1" outlineLevel="1"/>
    <col min="20" max="20" width="18.6640625" style="234" customWidth="1"/>
    <col min="21" max="25" width="9.33203125" style="634"/>
    <col min="26" max="16384" width="9.33203125" style="217"/>
  </cols>
  <sheetData>
    <row r="1" spans="1:25" s="634" customFormat="1" ht="26.4" customHeight="1" thickBot="1" x14ac:dyDescent="0.3">
      <c r="B1" s="684"/>
      <c r="C1" s="685" t="s">
        <v>193</v>
      </c>
      <c r="D1" s="684"/>
      <c r="E1" s="681"/>
      <c r="F1" s="686"/>
      <c r="G1"/>
      <c r="H1"/>
      <c r="I1"/>
      <c r="J1"/>
      <c r="K1" s="684"/>
      <c r="L1" s="684"/>
      <c r="M1" s="684"/>
      <c r="N1" s="684"/>
      <c r="O1" s="684"/>
      <c r="P1" s="684"/>
      <c r="Q1" s="684"/>
      <c r="R1" s="684"/>
      <c r="S1" s="684"/>
      <c r="T1" s="684"/>
    </row>
    <row r="2" spans="1:25" s="634" customFormat="1" ht="15" thickBot="1" x14ac:dyDescent="0.3">
      <c r="B2" s="684"/>
      <c r="C2" s="688" t="s">
        <v>153</v>
      </c>
      <c r="D2" s="935" t="str">
        <f>PrincipalInvestigator</f>
        <v>Enter PI name</v>
      </c>
      <c r="E2" s="936"/>
      <c r="F2" s="685"/>
      <c r="G2" s="681"/>
      <c r="H2" s="687"/>
      <c r="I2" s="684"/>
      <c r="J2" s="684"/>
      <c r="K2" s="684"/>
      <c r="L2" s="684"/>
      <c r="M2" s="684"/>
      <c r="N2" s="684"/>
      <c r="O2" s="684"/>
      <c r="P2" s="684"/>
      <c r="Q2" s="684"/>
      <c r="R2" s="684"/>
      <c r="S2" s="684"/>
      <c r="T2" s="684"/>
    </row>
    <row r="3" spans="1:25" s="634" customFormat="1" ht="15" thickBot="1" x14ac:dyDescent="0.35">
      <c r="C3" s="689" t="s">
        <v>1</v>
      </c>
      <c r="D3" s="935" t="str">
        <f>ProjectName</f>
        <v>Enter NAME</v>
      </c>
      <c r="E3" s="936"/>
      <c r="F3" s="668"/>
      <c r="G3" s="668"/>
      <c r="H3" s="653"/>
      <c r="I3" s="690"/>
      <c r="J3" s="653"/>
      <c r="K3" s="653"/>
      <c r="L3" s="653"/>
      <c r="M3" s="653"/>
      <c r="N3" s="653"/>
      <c r="O3" s="653"/>
      <c r="P3" s="653"/>
      <c r="Q3" s="653"/>
      <c r="R3" s="653"/>
      <c r="S3" s="653"/>
      <c r="T3" s="653"/>
    </row>
    <row r="4" spans="1:25" s="634" customFormat="1" x14ac:dyDescent="0.3">
      <c r="A4" s="633"/>
      <c r="F4" s="680"/>
      <c r="G4" s="680"/>
      <c r="H4" s="691"/>
      <c r="I4" s="653"/>
      <c r="J4" s="653"/>
      <c r="K4" s="653"/>
      <c r="L4" s="653"/>
      <c r="M4" s="653"/>
      <c r="N4" s="653"/>
      <c r="O4" s="653"/>
      <c r="P4" s="653"/>
      <c r="Q4" s="653"/>
      <c r="R4" s="653"/>
      <c r="S4" s="653"/>
      <c r="T4" s="653"/>
    </row>
    <row r="5" spans="1:25" s="694" customFormat="1" x14ac:dyDescent="0.3">
      <c r="A5" s="943" t="s">
        <v>4</v>
      </c>
      <c r="B5" s="944"/>
      <c r="C5" s="944"/>
      <c r="D5" s="944"/>
      <c r="E5" s="653"/>
      <c r="F5" s="690"/>
      <c r="G5" s="682" t="s">
        <v>380</v>
      </c>
      <c r="H5" s="653"/>
      <c r="I5" s="653"/>
      <c r="J5" s="692" t="s">
        <v>381</v>
      </c>
      <c r="K5" s="653"/>
      <c r="L5" s="653"/>
      <c r="M5" s="682" t="s">
        <v>382</v>
      </c>
      <c r="N5" s="653"/>
      <c r="O5" s="653"/>
      <c r="P5" s="692" t="s">
        <v>383</v>
      </c>
      <c r="Q5" s="653"/>
      <c r="R5" s="653"/>
      <c r="S5" s="692" t="s">
        <v>384</v>
      </c>
      <c r="T5" s="792" t="s">
        <v>420</v>
      </c>
    </row>
    <row r="6" spans="1:25" s="634" customFormat="1" x14ac:dyDescent="0.3">
      <c r="A6" s="654" t="s">
        <v>5</v>
      </c>
      <c r="E6" s="653"/>
      <c r="F6" s="653"/>
      <c r="G6" s="683">
        <v>2020</v>
      </c>
      <c r="H6" s="653"/>
      <c r="I6" s="653"/>
      <c r="J6" s="695">
        <f>G6+1</f>
        <v>2021</v>
      </c>
      <c r="K6" s="653"/>
      <c r="L6" s="653"/>
      <c r="M6" s="695">
        <f>J6+1</f>
        <v>2022</v>
      </c>
      <c r="N6" s="653"/>
      <c r="O6" s="653"/>
      <c r="P6" s="695">
        <f>M6+1</f>
        <v>2023</v>
      </c>
      <c r="Q6" s="653"/>
      <c r="R6" s="653"/>
      <c r="S6" s="695">
        <f>P6+1</f>
        <v>2024</v>
      </c>
      <c r="T6" s="827" t="s">
        <v>421</v>
      </c>
    </row>
    <row r="7" spans="1:25" s="634" customFormat="1" ht="28.8" x14ac:dyDescent="0.25">
      <c r="A7" s="633"/>
      <c r="B7" s="634">
        <v>1.1000000000000001</v>
      </c>
      <c r="C7" s="696" t="s">
        <v>213</v>
      </c>
      <c r="D7" s="697" t="s">
        <v>198</v>
      </c>
      <c r="E7" s="645" t="s">
        <v>155</v>
      </c>
      <c r="F7" s="698" t="s">
        <v>235</v>
      </c>
      <c r="G7" s="223" t="s">
        <v>3</v>
      </c>
      <c r="H7" s="645" t="s">
        <v>155</v>
      </c>
      <c r="I7" s="698" t="s">
        <v>235</v>
      </c>
      <c r="J7" s="223" t="s">
        <v>3</v>
      </c>
      <c r="K7" s="645" t="s">
        <v>155</v>
      </c>
      <c r="L7" s="698" t="s">
        <v>235</v>
      </c>
      <c r="M7" s="223" t="s">
        <v>3</v>
      </c>
      <c r="N7" s="645" t="s">
        <v>155</v>
      </c>
      <c r="O7" s="698" t="s">
        <v>235</v>
      </c>
      <c r="P7" s="223" t="s">
        <v>3</v>
      </c>
      <c r="Q7" s="645" t="s">
        <v>155</v>
      </c>
      <c r="R7" s="698" t="s">
        <v>235</v>
      </c>
      <c r="S7" s="223" t="s">
        <v>3</v>
      </c>
      <c r="T7" s="223" t="s">
        <v>119</v>
      </c>
    </row>
    <row r="8" spans="1:25" s="219" customFormat="1" x14ac:dyDescent="0.25">
      <c r="A8" s="222"/>
      <c r="C8" s="328"/>
      <c r="D8" s="224">
        <f>(IF(ISBLANK(C8),0,VLOOKUP(C8,BRL!$B$5:$M$23,12,FALSE)))</f>
        <v>0</v>
      </c>
      <c r="E8" s="704"/>
      <c r="F8" s="892" t="str">
        <f>IF(ISBLANK(E8),"",D8)</f>
        <v/>
      </c>
      <c r="G8" s="226">
        <f>IFERROR(F8*E8,0)</f>
        <v>0</v>
      </c>
      <c r="H8" s="704"/>
      <c r="I8" s="703">
        <f t="shared" ref="I8:I13" si="0">IF(ISBLANK(H8),0,IFERROR(F8*(1+StaffIncrPerc),0))</f>
        <v>0</v>
      </c>
      <c r="J8" s="226">
        <f>IFERROR(I8*H8,0)</f>
        <v>0</v>
      </c>
      <c r="K8" s="704"/>
      <c r="L8" s="703">
        <f t="shared" ref="L8:L13" si="1">IF(ISBLANK(K8),0,IFERROR(I8*(1+StaffIncrPerc),0))</f>
        <v>0</v>
      </c>
      <c r="M8" s="226">
        <f>IFERROR(L8*K8,0)</f>
        <v>0</v>
      </c>
      <c r="N8" s="704"/>
      <c r="O8" s="703">
        <f t="shared" ref="O8:O13" si="2">IF(ISBLANK(N8),0,IFERROR(L8*(1+StaffIncrPerc),0))</f>
        <v>0</v>
      </c>
      <c r="P8" s="226">
        <f>IFERROR(O8*N8,0)</f>
        <v>0</v>
      </c>
      <c r="Q8" s="704"/>
      <c r="R8" s="703">
        <f t="shared" ref="R8:R13" si="3">IF(ISBLANK(Q8),0,IFERROR(O8*(1+StaffIncrPerc),0))</f>
        <v>0</v>
      </c>
      <c r="S8" s="226">
        <f>IFERROR(R8*Q8,0)</f>
        <v>0</v>
      </c>
      <c r="T8" s="225">
        <f t="shared" ref="T8:T18" si="4">SUM(G8,J8,M8,P8,S8)</f>
        <v>0</v>
      </c>
      <c r="U8" s="634"/>
      <c r="V8" s="634"/>
      <c r="W8" s="634"/>
      <c r="X8" s="634"/>
      <c r="Y8" s="634"/>
    </row>
    <row r="9" spans="1:25" s="219" customFormat="1" x14ac:dyDescent="0.25">
      <c r="A9" s="222"/>
      <c r="C9" s="328"/>
      <c r="D9" s="224">
        <f>(IF(ISBLANK(C9),0,VLOOKUP(C9,BRL!$B$5:$M$23,12,FALSE)))</f>
        <v>0</v>
      </c>
      <c r="E9" s="704"/>
      <c r="F9" s="892" t="str">
        <f t="shared" ref="F9:F13" si="5">IF(ISBLANK(E9),"",D9)</f>
        <v/>
      </c>
      <c r="G9" s="226">
        <f>IFERROR(F9*E9,0)</f>
        <v>0</v>
      </c>
      <c r="H9" s="704"/>
      <c r="I9" s="703">
        <f t="shared" si="0"/>
        <v>0</v>
      </c>
      <c r="J9" s="226">
        <f>IFERROR(I9*H9,0)</f>
        <v>0</v>
      </c>
      <c r="K9" s="704"/>
      <c r="L9" s="703">
        <f t="shared" si="1"/>
        <v>0</v>
      </c>
      <c r="M9" s="226">
        <f>IFERROR(L9*K9,0)</f>
        <v>0</v>
      </c>
      <c r="N9" s="704"/>
      <c r="O9" s="703">
        <f t="shared" si="2"/>
        <v>0</v>
      </c>
      <c r="P9" s="226">
        <f>IFERROR(O9*N9,0)</f>
        <v>0</v>
      </c>
      <c r="Q9" s="704"/>
      <c r="R9" s="703">
        <f t="shared" si="3"/>
        <v>0</v>
      </c>
      <c r="S9" s="226">
        <f>IFERROR(R9*Q9,0)</f>
        <v>0</v>
      </c>
      <c r="T9" s="225">
        <f t="shared" si="4"/>
        <v>0</v>
      </c>
      <c r="U9" s="634"/>
      <c r="V9" s="634"/>
      <c r="W9" s="634"/>
      <c r="X9" s="634"/>
      <c r="Y9" s="634"/>
    </row>
    <row r="10" spans="1:25" s="219" customFormat="1" outlineLevel="1" x14ac:dyDescent="0.25">
      <c r="A10" s="222"/>
      <c r="C10" s="328"/>
      <c r="D10" s="224">
        <f>(IF(ISBLANK(C10),0,VLOOKUP(C10,BRL!$B$5:$M$23,12,FALSE)))</f>
        <v>0</v>
      </c>
      <c r="E10" s="704"/>
      <c r="F10" s="892" t="str">
        <f t="shared" si="5"/>
        <v/>
      </c>
      <c r="G10" s="226">
        <f t="shared" ref="G10:G13" si="6">IFERROR(F10*E10,0)</f>
        <v>0</v>
      </c>
      <c r="H10" s="704"/>
      <c r="I10" s="703">
        <f t="shared" si="0"/>
        <v>0</v>
      </c>
      <c r="J10" s="226">
        <f t="shared" ref="J10:J13" si="7">IFERROR(I10*H10,0)</f>
        <v>0</v>
      </c>
      <c r="K10" s="704"/>
      <c r="L10" s="703">
        <f t="shared" si="1"/>
        <v>0</v>
      </c>
      <c r="M10" s="226">
        <f t="shared" ref="M10:M13" si="8">IFERROR(L10*K10,0)</f>
        <v>0</v>
      </c>
      <c r="N10" s="704"/>
      <c r="O10" s="703">
        <f t="shared" si="2"/>
        <v>0</v>
      </c>
      <c r="P10" s="226">
        <f t="shared" ref="P10:P13" si="9">IFERROR(O10*N10,0)</f>
        <v>0</v>
      </c>
      <c r="Q10" s="704"/>
      <c r="R10" s="703">
        <f t="shared" si="3"/>
        <v>0</v>
      </c>
      <c r="S10" s="226">
        <f t="shared" ref="S10:S13" si="10">IFERROR(R10*Q10,0)</f>
        <v>0</v>
      </c>
      <c r="T10" s="225">
        <f t="shared" si="4"/>
        <v>0</v>
      </c>
      <c r="U10" s="634"/>
      <c r="V10" s="634"/>
      <c r="W10" s="634"/>
      <c r="X10" s="634"/>
      <c r="Y10" s="634"/>
    </row>
    <row r="11" spans="1:25" s="219" customFormat="1" outlineLevel="1" x14ac:dyDescent="0.25">
      <c r="A11" s="222"/>
      <c r="C11" s="328"/>
      <c r="D11" s="224">
        <f>(IF(ISBLANK(C11),0,VLOOKUP(C11,BRL!$B$5:$M$23,12,FALSE)))</f>
        <v>0</v>
      </c>
      <c r="E11" s="704"/>
      <c r="F11" s="892" t="str">
        <f t="shared" si="5"/>
        <v/>
      </c>
      <c r="G11" s="226">
        <f t="shared" si="6"/>
        <v>0</v>
      </c>
      <c r="H11" s="704"/>
      <c r="I11" s="703">
        <f t="shared" si="0"/>
        <v>0</v>
      </c>
      <c r="J11" s="226">
        <f t="shared" si="7"/>
        <v>0</v>
      </c>
      <c r="K11" s="704"/>
      <c r="L11" s="703">
        <f t="shared" si="1"/>
        <v>0</v>
      </c>
      <c r="M11" s="226">
        <f t="shared" si="8"/>
        <v>0</v>
      </c>
      <c r="N11" s="704"/>
      <c r="O11" s="703">
        <f t="shared" si="2"/>
        <v>0</v>
      </c>
      <c r="P11" s="226">
        <f t="shared" si="9"/>
        <v>0</v>
      </c>
      <c r="Q11" s="704"/>
      <c r="R11" s="703">
        <f t="shared" si="3"/>
        <v>0</v>
      </c>
      <c r="S11" s="226">
        <f t="shared" si="10"/>
        <v>0</v>
      </c>
      <c r="T11" s="225">
        <f t="shared" si="4"/>
        <v>0</v>
      </c>
      <c r="U11" s="634"/>
      <c r="V11" s="634"/>
      <c r="W11" s="634"/>
      <c r="X11" s="634"/>
      <c r="Y11" s="634"/>
    </row>
    <row r="12" spans="1:25" s="219" customFormat="1" outlineLevel="1" x14ac:dyDescent="0.25">
      <c r="A12" s="222"/>
      <c r="C12" s="328"/>
      <c r="D12" s="224">
        <f>(IF(ISBLANK(C12),0,VLOOKUP(C12,BRL!$B$5:$M$23,12,FALSE)))</f>
        <v>0</v>
      </c>
      <c r="E12" s="704"/>
      <c r="F12" s="892" t="str">
        <f t="shared" si="5"/>
        <v/>
      </c>
      <c r="G12" s="226">
        <f t="shared" si="6"/>
        <v>0</v>
      </c>
      <c r="H12" s="704"/>
      <c r="I12" s="703">
        <f t="shared" si="0"/>
        <v>0</v>
      </c>
      <c r="J12" s="226">
        <f t="shared" si="7"/>
        <v>0</v>
      </c>
      <c r="K12" s="704"/>
      <c r="L12" s="703">
        <f t="shared" si="1"/>
        <v>0</v>
      </c>
      <c r="M12" s="226">
        <f t="shared" si="8"/>
        <v>0</v>
      </c>
      <c r="N12" s="704"/>
      <c r="O12" s="703">
        <f t="shared" si="2"/>
        <v>0</v>
      </c>
      <c r="P12" s="226">
        <f t="shared" si="9"/>
        <v>0</v>
      </c>
      <c r="Q12" s="704"/>
      <c r="R12" s="703">
        <f t="shared" si="3"/>
        <v>0</v>
      </c>
      <c r="S12" s="226">
        <f t="shared" si="10"/>
        <v>0</v>
      </c>
      <c r="T12" s="225">
        <f t="shared" si="4"/>
        <v>0</v>
      </c>
      <c r="U12" s="634"/>
      <c r="V12" s="634"/>
      <c r="W12" s="634"/>
      <c r="X12" s="634"/>
      <c r="Y12" s="634"/>
    </row>
    <row r="13" spans="1:25" s="219" customFormat="1" outlineLevel="1" x14ac:dyDescent="0.25">
      <c r="A13" s="222"/>
      <c r="C13" s="328"/>
      <c r="D13" s="224">
        <f>(IF(ISBLANK(C13),0,VLOOKUP(C13,BRL!$B$5:$M$23,12,FALSE)))</f>
        <v>0</v>
      </c>
      <c r="E13" s="704"/>
      <c r="F13" s="892" t="str">
        <f t="shared" si="5"/>
        <v/>
      </c>
      <c r="G13" s="226">
        <f t="shared" si="6"/>
        <v>0</v>
      </c>
      <c r="H13" s="704"/>
      <c r="I13" s="703">
        <f t="shared" si="0"/>
        <v>0</v>
      </c>
      <c r="J13" s="226">
        <f t="shared" si="7"/>
        <v>0</v>
      </c>
      <c r="K13" s="704"/>
      <c r="L13" s="703">
        <f t="shared" si="1"/>
        <v>0</v>
      </c>
      <c r="M13" s="226">
        <f t="shared" si="8"/>
        <v>0</v>
      </c>
      <c r="N13" s="704"/>
      <c r="O13" s="703">
        <f t="shared" si="2"/>
        <v>0</v>
      </c>
      <c r="P13" s="226">
        <f t="shared" si="9"/>
        <v>0</v>
      </c>
      <c r="Q13" s="704"/>
      <c r="R13" s="703">
        <f t="shared" si="3"/>
        <v>0</v>
      </c>
      <c r="S13" s="226">
        <f t="shared" si="10"/>
        <v>0</v>
      </c>
      <c r="T13" s="227">
        <f t="shared" si="4"/>
        <v>0</v>
      </c>
      <c r="U13" s="634"/>
      <c r="V13" s="634"/>
      <c r="W13" s="634"/>
      <c r="X13" s="634"/>
      <c r="Y13" s="634"/>
    </row>
    <row r="14" spans="1:25" s="634" customFormat="1" ht="15" outlineLevel="1" thickBot="1" x14ac:dyDescent="0.3">
      <c r="A14" s="633"/>
      <c r="C14" s="635" t="s">
        <v>120</v>
      </c>
      <c r="D14" s="382"/>
      <c r="E14" s="636"/>
      <c r="F14" s="637"/>
      <c r="G14" s="386">
        <f>SUM(G8:G13)</f>
        <v>0</v>
      </c>
      <c r="H14" s="638"/>
      <c r="I14" s="639"/>
      <c r="J14" s="386">
        <f>SUM(J8:J13)</f>
        <v>0</v>
      </c>
      <c r="K14" s="640"/>
      <c r="L14" s="639"/>
      <c r="M14" s="386">
        <f>SUM(M8:M13)</f>
        <v>0</v>
      </c>
      <c r="N14" s="640"/>
      <c r="O14" s="639"/>
      <c r="P14" s="386">
        <f>SUM(P8:P13)</f>
        <v>0</v>
      </c>
      <c r="Q14" s="640"/>
      <c r="R14" s="639"/>
      <c r="S14" s="381">
        <f>SUM(S8:S13)</f>
        <v>0</v>
      </c>
      <c r="T14" s="237">
        <f>SUM(T8:T13)</f>
        <v>0</v>
      </c>
    </row>
    <row r="15" spans="1:25" s="634" customFormat="1" outlineLevel="1" x14ac:dyDescent="0.25">
      <c r="A15" s="633"/>
      <c r="B15" s="634">
        <v>1.2</v>
      </c>
      <c r="C15" s="641" t="s">
        <v>299</v>
      </c>
      <c r="D15" s="642"/>
      <c r="E15" s="643" t="s">
        <v>155</v>
      </c>
      <c r="F15" s="644" t="s">
        <v>235</v>
      </c>
      <c r="G15" s="374" t="s">
        <v>3</v>
      </c>
      <c r="H15" s="645" t="s">
        <v>155</v>
      </c>
      <c r="I15" s="644" t="s">
        <v>235</v>
      </c>
      <c r="J15" s="374" t="s">
        <v>3</v>
      </c>
      <c r="K15" s="645" t="s">
        <v>155</v>
      </c>
      <c r="L15" s="644" t="s">
        <v>235</v>
      </c>
      <c r="M15" s="374" t="s">
        <v>3</v>
      </c>
      <c r="N15" s="646" t="s">
        <v>155</v>
      </c>
      <c r="O15" s="644" t="s">
        <v>235</v>
      </c>
      <c r="P15" s="374" t="s">
        <v>3</v>
      </c>
      <c r="Q15" s="646" t="s">
        <v>155</v>
      </c>
      <c r="R15" s="644" t="s">
        <v>235</v>
      </c>
      <c r="S15" s="374" t="s">
        <v>3</v>
      </c>
      <c r="T15" s="387"/>
    </row>
    <row r="16" spans="1:25" s="219" customFormat="1" outlineLevel="1" x14ac:dyDescent="0.25">
      <c r="A16" s="222"/>
      <c r="C16" s="328"/>
      <c r="D16" s="388"/>
      <c r="E16" s="319"/>
      <c r="F16" s="321"/>
      <c r="G16" s="226">
        <f>IFERROR(F16*E16,0)</f>
        <v>0</v>
      </c>
      <c r="H16" s="319"/>
      <c r="I16" s="321"/>
      <c r="J16" s="226">
        <f>IFERROR(I16*H16,0)</f>
        <v>0</v>
      </c>
      <c r="K16" s="319"/>
      <c r="L16" s="321"/>
      <c r="M16" s="226">
        <f>IFERROR(L16*K16,0)</f>
        <v>0</v>
      </c>
      <c r="N16" s="319"/>
      <c r="O16" s="321"/>
      <c r="P16" s="226">
        <f>IFERROR(O16*N16,0)</f>
        <v>0</v>
      </c>
      <c r="Q16" s="319"/>
      <c r="R16" s="321"/>
      <c r="S16" s="226">
        <f t="shared" ref="S16:S18" si="11">IFERROR(R16*Q16,0)</f>
        <v>0</v>
      </c>
      <c r="T16" s="227">
        <f t="shared" si="4"/>
        <v>0</v>
      </c>
      <c r="U16" s="634"/>
      <c r="V16" s="634"/>
      <c r="W16" s="634"/>
      <c r="X16" s="634"/>
      <c r="Y16" s="634"/>
    </row>
    <row r="17" spans="1:25" s="219" customFormat="1" outlineLevel="1" x14ac:dyDescent="0.25">
      <c r="A17" s="222"/>
      <c r="C17" s="328"/>
      <c r="D17" s="388"/>
      <c r="E17" s="319"/>
      <c r="F17" s="321"/>
      <c r="G17" s="226">
        <f>IFERROR(F17*E17,0)</f>
        <v>0</v>
      </c>
      <c r="H17" s="319"/>
      <c r="I17" s="321"/>
      <c r="J17" s="226">
        <f>IFERROR(I17*H17,0)</f>
        <v>0</v>
      </c>
      <c r="K17" s="319"/>
      <c r="L17" s="321"/>
      <c r="M17" s="226">
        <f>IFERROR(L17*K17,0)</f>
        <v>0</v>
      </c>
      <c r="N17" s="319"/>
      <c r="O17" s="321"/>
      <c r="P17" s="226">
        <f>IFERROR(O17*N17,0)</f>
        <v>0</v>
      </c>
      <c r="Q17" s="319"/>
      <c r="R17" s="321"/>
      <c r="S17" s="226">
        <f t="shared" si="11"/>
        <v>0</v>
      </c>
      <c r="T17" s="225">
        <f t="shared" si="4"/>
        <v>0</v>
      </c>
      <c r="U17" s="634"/>
      <c r="V17" s="634"/>
      <c r="W17" s="634"/>
      <c r="X17" s="634"/>
      <c r="Y17" s="634"/>
    </row>
    <row r="18" spans="1:25" s="219" customFormat="1" outlineLevel="1" x14ac:dyDescent="0.25">
      <c r="A18" s="222"/>
      <c r="C18" s="329"/>
      <c r="D18" s="388"/>
      <c r="E18" s="320"/>
      <c r="F18" s="322"/>
      <c r="G18" s="226">
        <f t="shared" ref="G18" si="12">IFERROR(F18*E18,0)</f>
        <v>0</v>
      </c>
      <c r="H18" s="319"/>
      <c r="I18" s="321"/>
      <c r="J18" s="226">
        <f t="shared" ref="J18" si="13">IFERROR(I18*H18,0)</f>
        <v>0</v>
      </c>
      <c r="K18" s="319"/>
      <c r="L18" s="322"/>
      <c r="M18" s="226">
        <f t="shared" ref="M18" si="14">IFERROR(L18*K18,0)</f>
        <v>0</v>
      </c>
      <c r="N18" s="319"/>
      <c r="O18" s="321"/>
      <c r="P18" s="226">
        <f t="shared" ref="P18" si="15">IFERROR(O18*N18,0)</f>
        <v>0</v>
      </c>
      <c r="Q18" s="319"/>
      <c r="R18" s="321"/>
      <c r="S18" s="226">
        <f t="shared" si="11"/>
        <v>0</v>
      </c>
      <c r="T18" s="227">
        <f t="shared" si="4"/>
        <v>0</v>
      </c>
      <c r="U18" s="634"/>
      <c r="V18" s="634"/>
      <c r="W18" s="634"/>
      <c r="X18" s="634"/>
      <c r="Y18" s="634"/>
    </row>
    <row r="19" spans="1:25" s="634" customFormat="1" ht="15" thickBot="1" x14ac:dyDescent="0.3">
      <c r="A19" s="647"/>
      <c r="B19" s="648"/>
      <c r="C19" s="938" t="s">
        <v>125</v>
      </c>
      <c r="D19" s="939"/>
      <c r="E19" s="649"/>
      <c r="F19" s="650"/>
      <c r="G19" s="381">
        <f>SUM(G16:G18)</f>
        <v>0</v>
      </c>
      <c r="H19" s="649"/>
      <c r="I19" s="650"/>
      <c r="J19" s="381">
        <f>SUM(J16:J18)</f>
        <v>0</v>
      </c>
      <c r="K19" s="649"/>
      <c r="L19" s="650"/>
      <c r="M19" s="381">
        <f>SUM(M16:M18)</f>
        <v>0</v>
      </c>
      <c r="N19" s="649" t="s">
        <v>0</v>
      </c>
      <c r="O19" s="650"/>
      <c r="P19" s="381">
        <f>SUM(P16:P18)</f>
        <v>0</v>
      </c>
      <c r="Q19" s="649"/>
      <c r="R19" s="650"/>
      <c r="S19" s="381">
        <f>SUM(S16:S18)</f>
        <v>0</v>
      </c>
      <c r="T19" s="237">
        <f>SUM(T16:T18)</f>
        <v>0</v>
      </c>
    </row>
    <row r="20" spans="1:25" s="634" customFormat="1" ht="16.5" customHeight="1" thickBot="1" x14ac:dyDescent="0.3">
      <c r="A20" s="633"/>
      <c r="C20" s="804" t="s">
        <v>121</v>
      </c>
      <c r="D20" s="805"/>
      <c r="E20" s="872"/>
      <c r="F20" s="873"/>
      <c r="G20" s="390">
        <f>SUM(G19,G14)</f>
        <v>0</v>
      </c>
      <c r="H20" s="651"/>
      <c r="I20" s="652"/>
      <c r="J20" s="391">
        <f>SUM(J19,J14)</f>
        <v>0</v>
      </c>
      <c r="K20" s="651"/>
      <c r="L20" s="652"/>
      <c r="M20" s="391">
        <f>SUM(M19,M14)</f>
        <v>0</v>
      </c>
      <c r="N20" s="651"/>
      <c r="O20" s="652"/>
      <c r="P20" s="391">
        <f>SUM(P19,P14)</f>
        <v>0</v>
      </c>
      <c r="Q20" s="651"/>
      <c r="R20" s="652"/>
      <c r="S20" s="392">
        <f>SUM(S19,S14)</f>
        <v>0</v>
      </c>
      <c r="T20" s="393">
        <f>SUM(T14,T19)</f>
        <v>0</v>
      </c>
    </row>
    <row r="21" spans="1:25" s="653" customFormat="1" x14ac:dyDescent="0.3">
      <c r="F21" s="379"/>
      <c r="G21" s="379"/>
      <c r="I21" s="379"/>
      <c r="J21" s="379"/>
      <c r="L21" s="379"/>
      <c r="M21" s="379"/>
      <c r="O21" s="379"/>
      <c r="P21" s="379"/>
      <c r="R21" s="379"/>
      <c r="S21" s="379"/>
      <c r="T21" s="379"/>
    </row>
    <row r="22" spans="1:25" s="634" customFormat="1" x14ac:dyDescent="0.25">
      <c r="A22" s="654" t="s">
        <v>6</v>
      </c>
      <c r="E22" s="655" t="s">
        <v>40</v>
      </c>
      <c r="F22" s="644" t="s">
        <v>239</v>
      </c>
      <c r="G22" s="375" t="s">
        <v>3</v>
      </c>
      <c r="H22" s="655" t="s">
        <v>40</v>
      </c>
      <c r="I22" s="644" t="s">
        <v>239</v>
      </c>
      <c r="J22" s="375" t="s">
        <v>3</v>
      </c>
      <c r="K22" s="655" t="s">
        <v>40</v>
      </c>
      <c r="L22" s="644" t="s">
        <v>239</v>
      </c>
      <c r="M22" s="375" t="s">
        <v>3</v>
      </c>
      <c r="N22" s="655" t="s">
        <v>40</v>
      </c>
      <c r="O22" s="644" t="s">
        <v>239</v>
      </c>
      <c r="P22" s="375" t="s">
        <v>3</v>
      </c>
      <c r="Q22" s="655" t="s">
        <v>40</v>
      </c>
      <c r="R22" s="644" t="s">
        <v>239</v>
      </c>
      <c r="S22" s="375" t="s">
        <v>3</v>
      </c>
      <c r="T22" s="375" t="s">
        <v>119</v>
      </c>
    </row>
    <row r="23" spans="1:25" s="219" customFormat="1" x14ac:dyDescent="0.25">
      <c r="A23" s="222"/>
      <c r="B23" s="219">
        <v>2.1</v>
      </c>
      <c r="C23" s="328" t="s">
        <v>7</v>
      </c>
      <c r="D23" s="323"/>
      <c r="E23" s="319">
        <v>1</v>
      </c>
      <c r="F23" s="321"/>
      <c r="G23" s="226">
        <f>IFERROR(F23*E23,0)</f>
        <v>0</v>
      </c>
      <c r="H23" s="319"/>
      <c r="I23" s="321"/>
      <c r="J23" s="226">
        <f>IFERROR(I23*H23,0)</f>
        <v>0</v>
      </c>
      <c r="K23" s="319"/>
      <c r="L23" s="321"/>
      <c r="M23" s="226">
        <f>IFERROR(L23*K23,0)</f>
        <v>0</v>
      </c>
      <c r="N23" s="319"/>
      <c r="O23" s="321"/>
      <c r="P23" s="226">
        <f>IFERROR(O23*N23,0)</f>
        <v>0</v>
      </c>
      <c r="Q23" s="319"/>
      <c r="R23" s="321"/>
      <c r="S23" s="226">
        <f>IFERROR(R23*Q23,0)</f>
        <v>0</v>
      </c>
      <c r="T23" s="227">
        <f>SUM(G23,J23,M23,P23,S23)</f>
        <v>0</v>
      </c>
      <c r="U23" s="634"/>
      <c r="V23" s="634"/>
      <c r="W23" s="634"/>
      <c r="X23" s="634"/>
      <c r="Y23" s="634"/>
    </row>
    <row r="24" spans="1:25" s="219" customFormat="1" x14ac:dyDescent="0.25">
      <c r="A24" s="222"/>
      <c r="B24" s="219">
        <v>2.2000000000000002</v>
      </c>
      <c r="C24" s="328" t="s">
        <v>428</v>
      </c>
      <c r="D24" s="323"/>
      <c r="E24" s="319"/>
      <c r="F24" s="321"/>
      <c r="G24" s="226">
        <f>IFERROR(F24*E24,0)</f>
        <v>0</v>
      </c>
      <c r="H24" s="319"/>
      <c r="I24" s="321"/>
      <c r="J24" s="226">
        <f>IFERROR(I24*H24,0)</f>
        <v>0</v>
      </c>
      <c r="K24" s="319"/>
      <c r="L24" s="321"/>
      <c r="M24" s="226">
        <f>IFERROR(L24*K24,0)</f>
        <v>0</v>
      </c>
      <c r="N24" s="319"/>
      <c r="O24" s="321"/>
      <c r="P24" s="226">
        <f>IFERROR(O24*N24,0)</f>
        <v>0</v>
      </c>
      <c r="Q24" s="319"/>
      <c r="R24" s="321"/>
      <c r="S24" s="226">
        <f>IFERROR(R24*Q24,0)</f>
        <v>0</v>
      </c>
      <c r="T24" s="227">
        <f>SUM(G24,J24,M24,P24,S24)</f>
        <v>0</v>
      </c>
      <c r="U24" s="634"/>
      <c r="V24" s="634"/>
      <c r="W24" s="634"/>
      <c r="X24" s="634"/>
      <c r="Y24" s="634"/>
    </row>
    <row r="25" spans="1:25" s="219" customFormat="1" x14ac:dyDescent="0.25">
      <c r="A25" s="222"/>
      <c r="B25" s="219">
        <v>2.2999999999999998</v>
      </c>
      <c r="C25" s="328"/>
      <c r="D25" s="323"/>
      <c r="E25" s="319"/>
      <c r="F25" s="321"/>
      <c r="G25" s="226">
        <f t="shared" ref="G25" si="16">IFERROR(F25*E25,0)</f>
        <v>0</v>
      </c>
      <c r="H25" s="319"/>
      <c r="I25" s="321"/>
      <c r="J25" s="226">
        <f t="shared" ref="J25" si="17">IFERROR(I25*H25,0)</f>
        <v>0</v>
      </c>
      <c r="K25" s="319"/>
      <c r="L25" s="321"/>
      <c r="M25" s="226">
        <f t="shared" ref="M25" si="18">IFERROR(L25*K25,0)</f>
        <v>0</v>
      </c>
      <c r="N25" s="319"/>
      <c r="O25" s="321"/>
      <c r="P25" s="226">
        <f t="shared" ref="P25" si="19">IFERROR(O25*N25,0)</f>
        <v>0</v>
      </c>
      <c r="Q25" s="319"/>
      <c r="R25" s="321"/>
      <c r="S25" s="226">
        <f t="shared" ref="S25" si="20">IFERROR(R25*Q25,0)</f>
        <v>0</v>
      </c>
      <c r="T25" s="227">
        <f>SUM(G25,J25,M25,P25,S25)</f>
        <v>0</v>
      </c>
      <c r="U25" s="634"/>
      <c r="V25" s="634"/>
      <c r="W25" s="634"/>
      <c r="X25" s="634"/>
      <c r="Y25" s="634"/>
    </row>
    <row r="26" spans="1:25" s="634" customFormat="1" ht="16.5" customHeight="1" thickBot="1" x14ac:dyDescent="0.3">
      <c r="A26" s="633"/>
      <c r="C26" s="937" t="s">
        <v>124</v>
      </c>
      <c r="D26" s="937"/>
      <c r="E26" s="656"/>
      <c r="F26" s="637"/>
      <c r="G26" s="384">
        <f>SUM(G23:G25)</f>
        <v>0</v>
      </c>
      <c r="H26" s="656"/>
      <c r="I26" s="637"/>
      <c r="J26" s="384">
        <f>SUM(J23:J25)</f>
        <v>0</v>
      </c>
      <c r="K26" s="656"/>
      <c r="L26" s="637"/>
      <c r="M26" s="384">
        <f>SUM(M23:M25)</f>
        <v>0</v>
      </c>
      <c r="N26" s="656"/>
      <c r="O26" s="637"/>
      <c r="P26" s="384">
        <f>SUM(P23:P25)</f>
        <v>0</v>
      </c>
      <c r="Q26" s="656"/>
      <c r="R26" s="637"/>
      <c r="S26" s="384">
        <f>SUM(S23:S25)</f>
        <v>0</v>
      </c>
      <c r="T26" s="393">
        <f>SUM(T23:T25)</f>
        <v>0</v>
      </c>
    </row>
    <row r="27" spans="1:25" s="653" customFormat="1" x14ac:dyDescent="0.3">
      <c r="C27" s="928" t="s">
        <v>429</v>
      </c>
      <c r="D27" s="929"/>
      <c r="F27" s="379"/>
      <c r="G27" s="226">
        <f>IFERROR(ROUND(G26*$T$27/$T$26,2),0)</f>
        <v>0</v>
      </c>
      <c r="H27" s="924"/>
      <c r="I27" s="923"/>
      <c r="J27" s="226">
        <f>IFERROR(ROUND(J26*$T$27/$T$26,2),0)</f>
        <v>0</v>
      </c>
      <c r="K27" s="924"/>
      <c r="L27" s="923"/>
      <c r="M27" s="226">
        <f>IFERROR(ROUND(M26*$T$27/$T$26,2),0)</f>
        <v>0</v>
      </c>
      <c r="N27" s="924"/>
      <c r="O27" s="923"/>
      <c r="P27" s="226">
        <f>IFERROR(ROUND(P26*$T$27/$T$26,2),0)</f>
        <v>0</v>
      </c>
      <c r="Q27" s="924"/>
      <c r="R27" s="923"/>
      <c r="S27" s="226">
        <f>IFERROR(ROUND(S26*$T$27/$T$26,2),0)</f>
        <v>0</v>
      </c>
      <c r="T27" s="226">
        <f>MAX(0,T26-ICRRExempt)</f>
        <v>0</v>
      </c>
    </row>
    <row r="28" spans="1:25" s="653" customFormat="1" x14ac:dyDescent="0.3">
      <c r="F28" s="379"/>
      <c r="G28" s="923"/>
      <c r="H28" s="924"/>
      <c r="I28" s="923"/>
      <c r="J28" s="923"/>
      <c r="K28" s="924"/>
      <c r="L28" s="923"/>
      <c r="M28" s="923"/>
      <c r="N28" s="924"/>
      <c r="O28" s="923"/>
      <c r="P28" s="923"/>
      <c r="Q28" s="924"/>
      <c r="R28" s="923"/>
      <c r="S28" s="923"/>
      <c r="T28" s="379"/>
    </row>
    <row r="29" spans="1:25" s="634" customFormat="1" x14ac:dyDescent="0.25">
      <c r="A29" s="654" t="s">
        <v>306</v>
      </c>
      <c r="B29" s="657"/>
      <c r="C29" s="657"/>
      <c r="D29" s="658"/>
      <c r="E29" s="655" t="s">
        <v>40</v>
      </c>
      <c r="F29" s="644" t="s">
        <v>239</v>
      </c>
      <c r="G29" s="375" t="s">
        <v>3</v>
      </c>
      <c r="H29" s="655" t="s">
        <v>40</v>
      </c>
      <c r="I29" s="644" t="s">
        <v>239</v>
      </c>
      <c r="J29" s="375" t="s">
        <v>3</v>
      </c>
      <c r="K29" s="655" t="s">
        <v>40</v>
      </c>
      <c r="L29" s="644" t="s">
        <v>239</v>
      </c>
      <c r="M29" s="375" t="s">
        <v>3</v>
      </c>
      <c r="N29" s="655" t="s">
        <v>40</v>
      </c>
      <c r="O29" s="644" t="s">
        <v>239</v>
      </c>
      <c r="P29" s="375" t="s">
        <v>3</v>
      </c>
      <c r="Q29" s="655" t="s">
        <v>40</v>
      </c>
      <c r="R29" s="644" t="s">
        <v>239</v>
      </c>
      <c r="S29" s="375" t="s">
        <v>3</v>
      </c>
      <c r="T29" s="375" t="s">
        <v>119</v>
      </c>
    </row>
    <row r="30" spans="1:25" s="219" customFormat="1" collapsed="1" x14ac:dyDescent="0.25">
      <c r="A30" s="222"/>
      <c r="B30" s="219">
        <v>3.1</v>
      </c>
      <c r="C30" s="329" t="s">
        <v>300</v>
      </c>
      <c r="D30" s="388"/>
      <c r="E30" s="319"/>
      <c r="F30" s="321"/>
      <c r="G30" s="226">
        <f>IFERROR(F30*E30,0)</f>
        <v>0</v>
      </c>
      <c r="H30" s="319"/>
      <c r="I30" s="321"/>
      <c r="J30" s="226">
        <f>IFERROR(I30*H30,0)</f>
        <v>0</v>
      </c>
      <c r="K30" s="319"/>
      <c r="L30" s="321"/>
      <c r="M30" s="226">
        <f>IFERROR(L30*K30,0)</f>
        <v>0</v>
      </c>
      <c r="N30" s="319"/>
      <c r="O30" s="321"/>
      <c r="P30" s="226">
        <f>IFERROR(O30*N30,0)</f>
        <v>0</v>
      </c>
      <c r="Q30" s="319"/>
      <c r="R30" s="321"/>
      <c r="S30" s="226">
        <f>IFERROR(R30*Q30,0)</f>
        <v>0</v>
      </c>
      <c r="T30" s="227">
        <f t="shared" ref="T30:T39" si="21">SUM(G30,J30,M30,P30,S30)</f>
        <v>0</v>
      </c>
      <c r="U30" s="634"/>
      <c r="V30" s="634"/>
      <c r="W30" s="634"/>
      <c r="X30" s="634"/>
      <c r="Y30" s="634"/>
    </row>
    <row r="31" spans="1:25" s="219" customFormat="1" hidden="1" outlineLevel="1" x14ac:dyDescent="0.25">
      <c r="A31" s="222"/>
      <c r="B31" s="219">
        <v>3.2</v>
      </c>
      <c r="C31" s="328" t="s">
        <v>301</v>
      </c>
      <c r="D31" s="323"/>
      <c r="E31" s="319"/>
      <c r="F31" s="321"/>
      <c r="G31" s="226">
        <f>IFERROR(F31*E31,0)</f>
        <v>0</v>
      </c>
      <c r="H31" s="319"/>
      <c r="I31" s="321"/>
      <c r="J31" s="226">
        <f t="shared" ref="J31:J46" si="22">IFERROR(I31*H31,0)</f>
        <v>0</v>
      </c>
      <c r="K31" s="319"/>
      <c r="L31" s="321"/>
      <c r="M31" s="226">
        <f>IFERROR(L31*K31,0)</f>
        <v>0</v>
      </c>
      <c r="N31" s="319"/>
      <c r="O31" s="321"/>
      <c r="P31" s="226">
        <f>IFERROR(O31*N31,0)</f>
        <v>0</v>
      </c>
      <c r="Q31" s="319"/>
      <c r="R31" s="321"/>
      <c r="S31" s="226">
        <f t="shared" ref="S31:S46" si="23">IFERROR(R31*Q31,0)</f>
        <v>0</v>
      </c>
      <c r="T31" s="227">
        <f t="shared" si="21"/>
        <v>0</v>
      </c>
      <c r="U31" s="634"/>
      <c r="V31" s="634"/>
      <c r="W31" s="634"/>
      <c r="X31" s="634"/>
      <c r="Y31" s="634"/>
    </row>
    <row r="32" spans="1:25" s="219" customFormat="1" hidden="1" outlineLevel="1" x14ac:dyDescent="0.25">
      <c r="A32" s="222"/>
      <c r="B32" s="219">
        <v>3.3</v>
      </c>
      <c r="C32" s="394" t="s">
        <v>236</v>
      </c>
      <c r="D32" s="397"/>
      <c r="E32" s="319"/>
      <c r="F32" s="321"/>
      <c r="G32" s="226">
        <f t="shared" ref="G32:G46" si="24">IFERROR(F32*E32,0)</f>
        <v>0</v>
      </c>
      <c r="H32" s="319"/>
      <c r="I32" s="321"/>
      <c r="J32" s="226">
        <f t="shared" si="22"/>
        <v>0</v>
      </c>
      <c r="K32" s="319"/>
      <c r="L32" s="321"/>
      <c r="M32" s="226">
        <f t="shared" ref="M32" si="25">IFERROR(L32*K32,0)</f>
        <v>0</v>
      </c>
      <c r="N32" s="319"/>
      <c r="O32" s="321"/>
      <c r="P32" s="226">
        <f t="shared" ref="P32:P46" si="26">IFERROR(O32*N32,0)</f>
        <v>0</v>
      </c>
      <c r="Q32" s="319"/>
      <c r="R32" s="321"/>
      <c r="S32" s="226">
        <f t="shared" si="23"/>
        <v>0</v>
      </c>
      <c r="T32" s="227">
        <f t="shared" si="21"/>
        <v>0</v>
      </c>
      <c r="U32" s="634"/>
      <c r="V32" s="634"/>
      <c r="W32" s="634"/>
      <c r="X32" s="634"/>
      <c r="Y32" s="634"/>
    </row>
    <row r="33" spans="1:25" s="219" customFormat="1" hidden="1" outlineLevel="1" x14ac:dyDescent="0.25">
      <c r="A33" s="222"/>
      <c r="B33" s="219">
        <v>3.4</v>
      </c>
      <c r="C33" s="328" t="s">
        <v>156</v>
      </c>
      <c r="D33" s="323"/>
      <c r="E33" s="319"/>
      <c r="F33" s="321"/>
      <c r="G33" s="226">
        <f t="shared" si="24"/>
        <v>0</v>
      </c>
      <c r="H33" s="319"/>
      <c r="I33" s="321"/>
      <c r="J33" s="226">
        <f t="shared" si="22"/>
        <v>0</v>
      </c>
      <c r="K33" s="319"/>
      <c r="L33" s="321"/>
      <c r="M33" s="226">
        <f t="shared" ref="M33:M46" si="27">IF(K33=0,0,K33*L33)</f>
        <v>0</v>
      </c>
      <c r="N33" s="319"/>
      <c r="O33" s="321"/>
      <c r="P33" s="226">
        <f t="shared" si="26"/>
        <v>0</v>
      </c>
      <c r="Q33" s="319"/>
      <c r="R33" s="321"/>
      <c r="S33" s="226">
        <f t="shared" si="23"/>
        <v>0</v>
      </c>
      <c r="T33" s="227">
        <f t="shared" si="21"/>
        <v>0</v>
      </c>
      <c r="U33" s="634"/>
      <c r="V33" s="634"/>
      <c r="W33" s="634"/>
      <c r="X33" s="634"/>
      <c r="Y33" s="634"/>
    </row>
    <row r="34" spans="1:25" s="219" customFormat="1" hidden="1" outlineLevel="1" x14ac:dyDescent="0.25">
      <c r="A34" s="222"/>
      <c r="B34" s="219">
        <v>3.5</v>
      </c>
      <c r="C34" s="394" t="s">
        <v>157</v>
      </c>
      <c r="D34" s="397"/>
      <c r="E34" s="319"/>
      <c r="F34" s="321"/>
      <c r="G34" s="226">
        <f t="shared" si="24"/>
        <v>0</v>
      </c>
      <c r="H34" s="319"/>
      <c r="I34" s="321"/>
      <c r="J34" s="226">
        <f t="shared" si="22"/>
        <v>0</v>
      </c>
      <c r="K34" s="319"/>
      <c r="L34" s="321"/>
      <c r="M34" s="226">
        <f t="shared" si="27"/>
        <v>0</v>
      </c>
      <c r="N34" s="319"/>
      <c r="O34" s="321"/>
      <c r="P34" s="226">
        <f t="shared" si="26"/>
        <v>0</v>
      </c>
      <c r="Q34" s="319"/>
      <c r="R34" s="321"/>
      <c r="S34" s="226">
        <f t="shared" si="23"/>
        <v>0</v>
      </c>
      <c r="T34" s="227">
        <f t="shared" si="21"/>
        <v>0</v>
      </c>
      <c r="U34" s="634"/>
      <c r="V34" s="634"/>
      <c r="W34" s="634"/>
      <c r="X34" s="634"/>
      <c r="Y34" s="634"/>
    </row>
    <row r="35" spans="1:25" s="219" customFormat="1" hidden="1" outlineLevel="1" x14ac:dyDescent="0.25">
      <c r="A35" s="222"/>
      <c r="B35" s="219">
        <v>3.6</v>
      </c>
      <c r="C35" s="328" t="s">
        <v>158</v>
      </c>
      <c r="D35" s="323"/>
      <c r="E35" s="319"/>
      <c r="F35" s="321"/>
      <c r="G35" s="226">
        <f t="shared" si="24"/>
        <v>0</v>
      </c>
      <c r="H35" s="319"/>
      <c r="I35" s="321"/>
      <c r="J35" s="226">
        <f t="shared" si="22"/>
        <v>0</v>
      </c>
      <c r="K35" s="319"/>
      <c r="L35" s="321"/>
      <c r="M35" s="226">
        <f t="shared" si="27"/>
        <v>0</v>
      </c>
      <c r="N35" s="319"/>
      <c r="O35" s="321"/>
      <c r="P35" s="226">
        <f t="shared" si="26"/>
        <v>0</v>
      </c>
      <c r="Q35" s="319"/>
      <c r="R35" s="321"/>
      <c r="S35" s="226">
        <f t="shared" si="23"/>
        <v>0</v>
      </c>
      <c r="T35" s="227">
        <f t="shared" si="21"/>
        <v>0</v>
      </c>
      <c r="U35" s="634"/>
      <c r="V35" s="634"/>
      <c r="W35" s="634"/>
      <c r="X35" s="634"/>
      <c r="Y35" s="634"/>
    </row>
    <row r="36" spans="1:25" s="219" customFormat="1" hidden="1" outlineLevel="1" x14ac:dyDescent="0.25">
      <c r="A36" s="222"/>
      <c r="B36" s="219">
        <v>3.7</v>
      </c>
      <c r="C36" s="394" t="s">
        <v>159</v>
      </c>
      <c r="D36" s="397"/>
      <c r="E36" s="319"/>
      <c r="F36" s="321"/>
      <c r="G36" s="226">
        <f t="shared" si="24"/>
        <v>0</v>
      </c>
      <c r="H36" s="319"/>
      <c r="I36" s="321"/>
      <c r="J36" s="226">
        <f t="shared" si="22"/>
        <v>0</v>
      </c>
      <c r="K36" s="319"/>
      <c r="L36" s="321"/>
      <c r="M36" s="226">
        <f t="shared" si="27"/>
        <v>0</v>
      </c>
      <c r="N36" s="319"/>
      <c r="O36" s="321"/>
      <c r="P36" s="226">
        <f t="shared" si="26"/>
        <v>0</v>
      </c>
      <c r="Q36" s="319"/>
      <c r="R36" s="321"/>
      <c r="S36" s="226">
        <f t="shared" si="23"/>
        <v>0</v>
      </c>
      <c r="T36" s="227">
        <f t="shared" si="21"/>
        <v>0</v>
      </c>
      <c r="U36" s="634"/>
      <c r="V36" s="634"/>
      <c r="W36" s="634"/>
      <c r="X36" s="634"/>
      <c r="Y36" s="634"/>
    </row>
    <row r="37" spans="1:25" s="219" customFormat="1" hidden="1" outlineLevel="1" x14ac:dyDescent="0.25">
      <c r="A37" s="222"/>
      <c r="B37" s="219">
        <v>3.8</v>
      </c>
      <c r="C37" s="330" t="s">
        <v>302</v>
      </c>
      <c r="D37" s="398"/>
      <c r="E37" s="319"/>
      <c r="F37" s="321"/>
      <c r="G37" s="226">
        <f t="shared" si="24"/>
        <v>0</v>
      </c>
      <c r="H37" s="319"/>
      <c r="I37" s="321"/>
      <c r="J37" s="226">
        <f t="shared" si="22"/>
        <v>0</v>
      </c>
      <c r="K37" s="319"/>
      <c r="L37" s="321"/>
      <c r="M37" s="226">
        <f t="shared" si="27"/>
        <v>0</v>
      </c>
      <c r="N37" s="319"/>
      <c r="O37" s="321"/>
      <c r="P37" s="226">
        <f t="shared" si="26"/>
        <v>0</v>
      </c>
      <c r="Q37" s="319"/>
      <c r="R37" s="321"/>
      <c r="S37" s="226">
        <f t="shared" si="23"/>
        <v>0</v>
      </c>
      <c r="T37" s="227">
        <f t="shared" si="21"/>
        <v>0</v>
      </c>
      <c r="U37" s="634"/>
      <c r="V37" s="634"/>
      <c r="W37" s="634"/>
      <c r="X37" s="634"/>
      <c r="Y37" s="634"/>
    </row>
    <row r="38" spans="1:25" s="219" customFormat="1" hidden="1" outlineLevel="1" x14ac:dyDescent="0.25">
      <c r="A38" s="222"/>
      <c r="B38" s="219">
        <v>3.9</v>
      </c>
      <c r="C38" s="395" t="s">
        <v>237</v>
      </c>
      <c r="D38" s="399"/>
      <c r="E38" s="319"/>
      <c r="F38" s="321"/>
      <c r="G38" s="226">
        <f t="shared" si="24"/>
        <v>0</v>
      </c>
      <c r="H38" s="319"/>
      <c r="I38" s="321"/>
      <c r="J38" s="226">
        <f t="shared" si="22"/>
        <v>0</v>
      </c>
      <c r="K38" s="319"/>
      <c r="L38" s="321"/>
      <c r="M38" s="226">
        <f t="shared" si="27"/>
        <v>0</v>
      </c>
      <c r="N38" s="319"/>
      <c r="O38" s="321"/>
      <c r="P38" s="226">
        <f t="shared" si="26"/>
        <v>0</v>
      </c>
      <c r="Q38" s="319"/>
      <c r="R38" s="321"/>
      <c r="S38" s="226">
        <f t="shared" si="23"/>
        <v>0</v>
      </c>
      <c r="T38" s="227">
        <f t="shared" si="21"/>
        <v>0</v>
      </c>
      <c r="U38" s="634"/>
      <c r="V38" s="634"/>
      <c r="W38" s="634"/>
      <c r="X38" s="634"/>
      <c r="Y38" s="634"/>
    </row>
    <row r="39" spans="1:25" s="219" customFormat="1" hidden="1" outlineLevel="1" x14ac:dyDescent="0.25">
      <c r="A39" s="222"/>
      <c r="B39" s="229">
        <v>3.1</v>
      </c>
      <c r="C39" s="330" t="s">
        <v>160</v>
      </c>
      <c r="D39" s="398"/>
      <c r="E39" s="319"/>
      <c r="F39" s="321"/>
      <c r="G39" s="226">
        <f t="shared" si="24"/>
        <v>0</v>
      </c>
      <c r="H39" s="319"/>
      <c r="I39" s="321"/>
      <c r="J39" s="226">
        <f t="shared" si="22"/>
        <v>0</v>
      </c>
      <c r="K39" s="319"/>
      <c r="L39" s="321"/>
      <c r="M39" s="226">
        <f t="shared" si="27"/>
        <v>0</v>
      </c>
      <c r="N39" s="319"/>
      <c r="O39" s="321"/>
      <c r="P39" s="226">
        <f t="shared" si="26"/>
        <v>0</v>
      </c>
      <c r="Q39" s="319"/>
      <c r="R39" s="321"/>
      <c r="S39" s="226">
        <f t="shared" si="23"/>
        <v>0</v>
      </c>
      <c r="T39" s="227">
        <f t="shared" si="21"/>
        <v>0</v>
      </c>
      <c r="U39" s="634"/>
      <c r="V39" s="634"/>
      <c r="W39" s="634"/>
      <c r="X39" s="634"/>
      <c r="Y39" s="634"/>
    </row>
    <row r="40" spans="1:25" s="219" customFormat="1" hidden="1" outlineLevel="1" x14ac:dyDescent="0.25">
      <c r="A40" s="222"/>
      <c r="B40" s="229">
        <v>3.11</v>
      </c>
      <c r="C40" s="395" t="s">
        <v>238</v>
      </c>
      <c r="D40" s="399"/>
      <c r="E40" s="320"/>
      <c r="F40" s="322"/>
      <c r="G40" s="226">
        <f t="shared" si="24"/>
        <v>0</v>
      </c>
      <c r="H40" s="320"/>
      <c r="I40" s="322"/>
      <c r="J40" s="226">
        <f t="shared" si="22"/>
        <v>0</v>
      </c>
      <c r="K40" s="320"/>
      <c r="L40" s="322"/>
      <c r="M40" s="226">
        <f t="shared" si="27"/>
        <v>0</v>
      </c>
      <c r="N40" s="320"/>
      <c r="O40" s="322"/>
      <c r="P40" s="226">
        <f t="shared" si="26"/>
        <v>0</v>
      </c>
      <c r="Q40" s="320"/>
      <c r="R40" s="322"/>
      <c r="S40" s="226">
        <f t="shared" si="23"/>
        <v>0</v>
      </c>
      <c r="T40" s="227">
        <f>SUM(G40,J40,M40,P40,S40)</f>
        <v>0</v>
      </c>
      <c r="U40" s="634"/>
      <c r="V40" s="634"/>
      <c r="W40" s="634"/>
      <c r="X40" s="634"/>
      <c r="Y40" s="634"/>
    </row>
    <row r="41" spans="1:25" s="219" customFormat="1" hidden="1" outlineLevel="1" x14ac:dyDescent="0.25">
      <c r="A41" s="222"/>
      <c r="B41" s="229">
        <v>3.12</v>
      </c>
      <c r="C41" s="330" t="s">
        <v>161</v>
      </c>
      <c r="D41" s="398"/>
      <c r="E41" s="320"/>
      <c r="F41" s="322"/>
      <c r="G41" s="226">
        <f t="shared" si="24"/>
        <v>0</v>
      </c>
      <c r="H41" s="320"/>
      <c r="I41" s="322"/>
      <c r="J41" s="226">
        <f t="shared" si="22"/>
        <v>0</v>
      </c>
      <c r="K41" s="320"/>
      <c r="L41" s="322"/>
      <c r="M41" s="226">
        <f t="shared" si="27"/>
        <v>0</v>
      </c>
      <c r="N41" s="320"/>
      <c r="O41" s="322"/>
      <c r="P41" s="226">
        <f t="shared" si="26"/>
        <v>0</v>
      </c>
      <c r="Q41" s="320"/>
      <c r="R41" s="322"/>
      <c r="S41" s="226">
        <f t="shared" si="23"/>
        <v>0</v>
      </c>
      <c r="T41" s="227">
        <f>SUM(G41,J41,M41,P41,S41)</f>
        <v>0</v>
      </c>
      <c r="U41" s="634"/>
      <c r="V41" s="634"/>
      <c r="W41" s="634"/>
      <c r="X41" s="634"/>
      <c r="Y41" s="634"/>
    </row>
    <row r="42" spans="1:25" s="219" customFormat="1" hidden="1" outlineLevel="1" x14ac:dyDescent="0.25">
      <c r="A42" s="222"/>
      <c r="B42" s="229">
        <v>3.13</v>
      </c>
      <c r="C42" s="395"/>
      <c r="D42" s="399"/>
      <c r="E42" s="320"/>
      <c r="F42" s="322"/>
      <c r="G42" s="226">
        <f t="shared" si="24"/>
        <v>0</v>
      </c>
      <c r="H42" s="320"/>
      <c r="I42" s="322"/>
      <c r="J42" s="226">
        <f t="shared" si="22"/>
        <v>0</v>
      </c>
      <c r="K42" s="320"/>
      <c r="L42" s="322"/>
      <c r="M42" s="226">
        <f t="shared" si="27"/>
        <v>0</v>
      </c>
      <c r="N42" s="320"/>
      <c r="O42" s="322"/>
      <c r="P42" s="226">
        <f t="shared" si="26"/>
        <v>0</v>
      </c>
      <c r="Q42" s="320"/>
      <c r="R42" s="322"/>
      <c r="S42" s="226">
        <f t="shared" si="23"/>
        <v>0</v>
      </c>
      <c r="T42" s="227">
        <f t="shared" ref="T42:T45" si="28">SUM(G42,J42,M42,P42,S42)</f>
        <v>0</v>
      </c>
      <c r="U42" s="634"/>
      <c r="V42" s="634"/>
      <c r="W42" s="634"/>
      <c r="X42" s="634"/>
      <c r="Y42" s="634"/>
    </row>
    <row r="43" spans="1:25" s="219" customFormat="1" hidden="1" outlineLevel="1" x14ac:dyDescent="0.25">
      <c r="A43" s="222"/>
      <c r="B43" s="229">
        <v>3.14</v>
      </c>
      <c r="C43" s="330"/>
      <c r="D43" s="398"/>
      <c r="E43" s="320"/>
      <c r="F43" s="322"/>
      <c r="G43" s="226">
        <f t="shared" si="24"/>
        <v>0</v>
      </c>
      <c r="H43" s="320"/>
      <c r="I43" s="322"/>
      <c r="J43" s="226">
        <f t="shared" si="22"/>
        <v>0</v>
      </c>
      <c r="K43" s="320"/>
      <c r="L43" s="322"/>
      <c r="M43" s="226">
        <f t="shared" si="27"/>
        <v>0</v>
      </c>
      <c r="N43" s="320"/>
      <c r="O43" s="322"/>
      <c r="P43" s="226">
        <f t="shared" si="26"/>
        <v>0</v>
      </c>
      <c r="Q43" s="320"/>
      <c r="R43" s="322"/>
      <c r="S43" s="226">
        <f t="shared" si="23"/>
        <v>0</v>
      </c>
      <c r="T43" s="227">
        <f t="shared" si="28"/>
        <v>0</v>
      </c>
      <c r="U43" s="634"/>
      <c r="V43" s="634"/>
      <c r="W43" s="634"/>
      <c r="X43" s="634"/>
      <c r="Y43" s="634"/>
    </row>
    <row r="44" spans="1:25" s="219" customFormat="1" hidden="1" outlineLevel="1" x14ac:dyDescent="0.25">
      <c r="A44" s="222"/>
      <c r="B44" s="229">
        <v>3.15</v>
      </c>
      <c r="C44" s="395"/>
      <c r="D44" s="399"/>
      <c r="E44" s="320"/>
      <c r="F44" s="322"/>
      <c r="G44" s="226">
        <f t="shared" si="24"/>
        <v>0</v>
      </c>
      <c r="H44" s="320"/>
      <c r="I44" s="322"/>
      <c r="J44" s="226">
        <f t="shared" si="22"/>
        <v>0</v>
      </c>
      <c r="K44" s="320"/>
      <c r="L44" s="322"/>
      <c r="M44" s="226">
        <f t="shared" si="27"/>
        <v>0</v>
      </c>
      <c r="N44" s="320"/>
      <c r="O44" s="322"/>
      <c r="P44" s="226">
        <f t="shared" si="26"/>
        <v>0</v>
      </c>
      <c r="Q44" s="320"/>
      <c r="R44" s="322"/>
      <c r="S44" s="226">
        <f t="shared" si="23"/>
        <v>0</v>
      </c>
      <c r="T44" s="227">
        <f t="shared" si="28"/>
        <v>0</v>
      </c>
      <c r="U44" s="634"/>
      <c r="V44" s="634"/>
      <c r="W44" s="634"/>
      <c r="X44" s="634"/>
      <c r="Y44" s="634"/>
    </row>
    <row r="45" spans="1:25" s="219" customFormat="1" hidden="1" outlineLevel="1" x14ac:dyDescent="0.25">
      <c r="A45" s="222"/>
      <c r="B45" s="229">
        <v>3.16</v>
      </c>
      <c r="C45" s="330"/>
      <c r="D45" s="398"/>
      <c r="E45" s="320"/>
      <c r="F45" s="322"/>
      <c r="G45" s="226">
        <f t="shared" si="24"/>
        <v>0</v>
      </c>
      <c r="H45" s="320"/>
      <c r="I45" s="322"/>
      <c r="J45" s="226">
        <f t="shared" si="22"/>
        <v>0</v>
      </c>
      <c r="K45" s="320"/>
      <c r="L45" s="322"/>
      <c r="M45" s="226">
        <f t="shared" si="27"/>
        <v>0</v>
      </c>
      <c r="N45" s="320"/>
      <c r="O45" s="322"/>
      <c r="P45" s="226">
        <f t="shared" si="26"/>
        <v>0</v>
      </c>
      <c r="Q45" s="320"/>
      <c r="R45" s="322"/>
      <c r="S45" s="226">
        <f t="shared" si="23"/>
        <v>0</v>
      </c>
      <c r="T45" s="227">
        <f t="shared" si="28"/>
        <v>0</v>
      </c>
      <c r="U45" s="634"/>
      <c r="V45" s="634"/>
      <c r="W45" s="634"/>
      <c r="X45" s="634"/>
      <c r="Y45" s="634"/>
    </row>
    <row r="46" spans="1:25" s="219" customFormat="1" hidden="1" outlineLevel="1" x14ac:dyDescent="0.25">
      <c r="A46" s="222"/>
      <c r="B46" s="230">
        <v>3.17</v>
      </c>
      <c r="C46" s="396"/>
      <c r="D46" s="400"/>
      <c r="E46" s="319"/>
      <c r="F46" s="321"/>
      <c r="G46" s="226">
        <f t="shared" si="24"/>
        <v>0</v>
      </c>
      <c r="H46" s="319"/>
      <c r="I46" s="321"/>
      <c r="J46" s="226">
        <f t="shared" si="22"/>
        <v>0</v>
      </c>
      <c r="K46" s="319"/>
      <c r="L46" s="321"/>
      <c r="M46" s="226">
        <f t="shared" si="27"/>
        <v>0</v>
      </c>
      <c r="N46" s="319"/>
      <c r="O46" s="321"/>
      <c r="P46" s="226">
        <f t="shared" si="26"/>
        <v>0</v>
      </c>
      <c r="Q46" s="319"/>
      <c r="R46" s="321"/>
      <c r="S46" s="226">
        <f t="shared" si="23"/>
        <v>0</v>
      </c>
      <c r="T46" s="227">
        <f>SUM(G46,J46,M46,P46,S46)</f>
        <v>0</v>
      </c>
      <c r="U46" s="634"/>
      <c r="V46" s="634"/>
      <c r="W46" s="634"/>
      <c r="X46" s="634"/>
      <c r="Y46" s="634"/>
    </row>
    <row r="47" spans="1:25" s="634" customFormat="1" ht="16.5" customHeight="1" thickBot="1" x14ac:dyDescent="0.3">
      <c r="A47" s="633"/>
      <c r="B47" s="659"/>
      <c r="C47" s="937" t="s">
        <v>122</v>
      </c>
      <c r="D47" s="937"/>
      <c r="E47" s="648"/>
      <c r="F47" s="376"/>
      <c r="G47" s="384">
        <f>SUM(G30:G46)</f>
        <v>0</v>
      </c>
      <c r="H47" s="660"/>
      <c r="I47" s="661"/>
      <c r="J47" s="389">
        <f>SUM(J30:J46)</f>
        <v>0</v>
      </c>
      <c r="K47" s="660"/>
      <c r="L47" s="661"/>
      <c r="M47" s="389">
        <f>SUM(M30:M46)</f>
        <v>0</v>
      </c>
      <c r="N47" s="660"/>
      <c r="O47" s="661"/>
      <c r="P47" s="389">
        <f>SUM(P30:P46)</f>
        <v>0</v>
      </c>
      <c r="Q47" s="660"/>
      <c r="R47" s="661"/>
      <c r="S47" s="383">
        <f>SUM(S30:S46)</f>
        <v>0</v>
      </c>
      <c r="T47" s="393">
        <f>SUM(T30:T46)</f>
        <v>0</v>
      </c>
    </row>
    <row r="48" spans="1:25" s="634" customFormat="1" x14ac:dyDescent="0.25">
      <c r="A48" s="633"/>
      <c r="C48" s="656"/>
      <c r="D48" s="656"/>
      <c r="E48" s="656"/>
      <c r="F48" s="637"/>
      <c r="G48" s="376"/>
      <c r="H48" s="656"/>
      <c r="I48" s="637"/>
      <c r="J48" s="376"/>
      <c r="K48" s="656"/>
      <c r="L48" s="637"/>
      <c r="M48" s="376"/>
      <c r="N48" s="656"/>
      <c r="O48" s="637"/>
      <c r="P48" s="376"/>
      <c r="Q48" s="656"/>
      <c r="R48" s="637"/>
      <c r="S48" s="376"/>
      <c r="T48" s="376"/>
    </row>
    <row r="49" spans="1:25" x14ac:dyDescent="0.25">
      <c r="A49" s="218" t="s">
        <v>305</v>
      </c>
      <c r="B49" s="219"/>
      <c r="C49" s="231"/>
      <c r="D49" s="231"/>
      <c r="E49" s="228" t="s">
        <v>40</v>
      </c>
      <c r="F49" s="373" t="s">
        <v>239</v>
      </c>
      <c r="G49" s="375" t="s">
        <v>3</v>
      </c>
      <c r="H49" s="228" t="s">
        <v>40</v>
      </c>
      <c r="I49" s="373" t="s">
        <v>239</v>
      </c>
      <c r="J49" s="375" t="s">
        <v>3</v>
      </c>
      <c r="K49" s="228" t="s">
        <v>40</v>
      </c>
      <c r="L49" s="373" t="s">
        <v>239</v>
      </c>
      <c r="M49" s="375" t="s">
        <v>3</v>
      </c>
      <c r="N49" s="228" t="s">
        <v>40</v>
      </c>
      <c r="O49" s="373" t="s">
        <v>239</v>
      </c>
      <c r="P49" s="375" t="s">
        <v>3</v>
      </c>
      <c r="Q49" s="228" t="s">
        <v>40</v>
      </c>
      <c r="R49" s="373" t="s">
        <v>239</v>
      </c>
      <c r="S49" s="375" t="s">
        <v>3</v>
      </c>
      <c r="T49" s="380" t="s">
        <v>119</v>
      </c>
    </row>
    <row r="50" spans="1:25" ht="16.5" customHeight="1" thickBot="1" x14ac:dyDescent="0.3">
      <c r="C50" s="699" t="s">
        <v>307</v>
      </c>
      <c r="D50" s="700"/>
      <c r="E50" s="323"/>
      <c r="F50" s="321"/>
      <c r="G50" s="384">
        <f>IFERROR(F50*E50,0)</f>
        <v>0</v>
      </c>
      <c r="H50" s="323"/>
      <c r="I50" s="321"/>
      <c r="J50" s="384">
        <f>IFERROR(I50*H50,0)</f>
        <v>0</v>
      </c>
      <c r="K50" s="323"/>
      <c r="L50" s="321"/>
      <c r="M50" s="384">
        <f>IFERROR(L50*K50,0)</f>
        <v>0</v>
      </c>
      <c r="N50" s="323"/>
      <c r="O50" s="321"/>
      <c r="P50" s="384">
        <f>IFERROR(O50*N50,0)</f>
        <v>0</v>
      </c>
      <c r="Q50" s="323"/>
      <c r="R50" s="321"/>
      <c r="S50" s="384">
        <f>IFERROR(R50*Q50,0)</f>
        <v>0</v>
      </c>
      <c r="T50" s="385">
        <f>SUM(G50,J50,M50,P50,S50)</f>
        <v>0</v>
      </c>
      <c r="U50" s="664"/>
    </row>
    <row r="51" spans="1:25" s="634" customFormat="1" x14ac:dyDescent="0.25">
      <c r="A51" s="633"/>
      <c r="E51" s="662"/>
      <c r="F51" s="377"/>
      <c r="G51" s="663"/>
      <c r="H51" s="662"/>
      <c r="I51" s="377"/>
      <c r="J51" s="377"/>
      <c r="K51" s="662"/>
      <c r="L51" s="377"/>
      <c r="M51" s="377"/>
      <c r="N51" s="662"/>
      <c r="O51" s="377"/>
      <c r="P51" s="377"/>
      <c r="Q51" s="662"/>
      <c r="R51" s="377"/>
      <c r="S51" s="663"/>
      <c r="T51" s="377"/>
    </row>
    <row r="52" spans="1:25" s="634" customFormat="1" x14ac:dyDescent="0.25">
      <c r="A52" s="633" t="s">
        <v>308</v>
      </c>
      <c r="E52" s="655" t="s">
        <v>40</v>
      </c>
      <c r="F52" s="644" t="s">
        <v>239</v>
      </c>
      <c r="G52" s="375" t="s">
        <v>3</v>
      </c>
      <c r="H52" s="655" t="s">
        <v>40</v>
      </c>
      <c r="I52" s="644" t="s">
        <v>239</v>
      </c>
      <c r="J52" s="375" t="s">
        <v>3</v>
      </c>
      <c r="K52" s="655" t="s">
        <v>40</v>
      </c>
      <c r="L52" s="644" t="s">
        <v>239</v>
      </c>
      <c r="M52" s="375" t="s">
        <v>3</v>
      </c>
      <c r="N52" s="655" t="s">
        <v>40</v>
      </c>
      <c r="O52" s="644" t="s">
        <v>239</v>
      </c>
      <c r="P52" s="375" t="s">
        <v>3</v>
      </c>
      <c r="Q52" s="655" t="s">
        <v>40</v>
      </c>
      <c r="R52" s="644" t="s">
        <v>239</v>
      </c>
      <c r="S52" s="375" t="s">
        <v>3</v>
      </c>
      <c r="T52" s="375" t="s">
        <v>119</v>
      </c>
    </row>
    <row r="53" spans="1:25" s="219" customFormat="1" x14ac:dyDescent="0.25">
      <c r="A53" s="222"/>
      <c r="B53" s="219">
        <v>5.0999999999999996</v>
      </c>
      <c r="C53" s="330" t="s">
        <v>303</v>
      </c>
      <c r="D53" s="401"/>
      <c r="E53" s="324"/>
      <c r="F53" s="325"/>
      <c r="G53" s="226">
        <f t="shared" ref="G53:G58" si="29">E53*F53</f>
        <v>0</v>
      </c>
      <c r="H53" s="324"/>
      <c r="I53" s="325"/>
      <c r="J53" s="226">
        <f t="shared" ref="J53:J58" si="30">H53*I53</f>
        <v>0</v>
      </c>
      <c r="K53" s="324"/>
      <c r="L53" s="325"/>
      <c r="M53" s="226">
        <f t="shared" ref="M53:M58" si="31">K53*L53</f>
        <v>0</v>
      </c>
      <c r="N53" s="324"/>
      <c r="O53" s="325"/>
      <c r="P53" s="226">
        <f t="shared" ref="P53:P58" si="32">N53*O53</f>
        <v>0</v>
      </c>
      <c r="Q53" s="324"/>
      <c r="R53" s="325"/>
      <c r="S53" s="226">
        <f t="shared" ref="S53:S58" si="33">Q53*R53</f>
        <v>0</v>
      </c>
      <c r="T53" s="227">
        <f t="shared" ref="T53:T58" si="34">SUM(G53,J53,M53,P53,S53)</f>
        <v>0</v>
      </c>
      <c r="U53" s="634"/>
      <c r="V53" s="634"/>
      <c r="W53" s="634"/>
      <c r="X53" s="634"/>
      <c r="Y53" s="634"/>
    </row>
    <row r="54" spans="1:25" s="219" customFormat="1" x14ac:dyDescent="0.25">
      <c r="A54" s="222"/>
      <c r="B54" s="219">
        <v>5.2</v>
      </c>
      <c r="C54" s="328" t="s">
        <v>304</v>
      </c>
      <c r="D54" s="323"/>
      <c r="E54" s="319"/>
      <c r="F54" s="321"/>
      <c r="G54" s="226">
        <f t="shared" si="29"/>
        <v>0</v>
      </c>
      <c r="H54" s="319"/>
      <c r="I54" s="321"/>
      <c r="J54" s="226">
        <f t="shared" si="30"/>
        <v>0</v>
      </c>
      <c r="K54" s="319"/>
      <c r="L54" s="321"/>
      <c r="M54" s="226">
        <f t="shared" si="31"/>
        <v>0</v>
      </c>
      <c r="N54" s="319"/>
      <c r="O54" s="321"/>
      <c r="P54" s="226">
        <f t="shared" si="32"/>
        <v>0</v>
      </c>
      <c r="Q54" s="319"/>
      <c r="R54" s="321"/>
      <c r="S54" s="226">
        <f t="shared" si="33"/>
        <v>0</v>
      </c>
      <c r="T54" s="227">
        <f t="shared" si="34"/>
        <v>0</v>
      </c>
      <c r="U54" s="634"/>
      <c r="V54" s="634"/>
      <c r="W54" s="634"/>
      <c r="X54" s="634"/>
      <c r="Y54" s="634"/>
    </row>
    <row r="55" spans="1:25" s="219" customFormat="1" x14ac:dyDescent="0.25">
      <c r="A55" s="222"/>
      <c r="B55" s="219">
        <v>5.3</v>
      </c>
      <c r="C55" s="328" t="s">
        <v>8</v>
      </c>
      <c r="D55" s="323"/>
      <c r="E55" s="319"/>
      <c r="F55" s="321"/>
      <c r="G55" s="226">
        <f t="shared" si="29"/>
        <v>0</v>
      </c>
      <c r="H55" s="319"/>
      <c r="I55" s="321"/>
      <c r="J55" s="226">
        <f t="shared" si="30"/>
        <v>0</v>
      </c>
      <c r="K55" s="319"/>
      <c r="L55" s="321"/>
      <c r="M55" s="226">
        <f t="shared" si="31"/>
        <v>0</v>
      </c>
      <c r="N55" s="319"/>
      <c r="O55" s="321"/>
      <c r="P55" s="226">
        <f t="shared" si="32"/>
        <v>0</v>
      </c>
      <c r="Q55" s="319"/>
      <c r="R55" s="321"/>
      <c r="S55" s="226">
        <f t="shared" si="33"/>
        <v>0</v>
      </c>
      <c r="T55" s="227">
        <f t="shared" si="34"/>
        <v>0</v>
      </c>
      <c r="U55" s="634"/>
      <c r="V55" s="634"/>
      <c r="W55" s="634"/>
      <c r="X55" s="634"/>
      <c r="Y55" s="634"/>
    </row>
    <row r="56" spans="1:25" s="219" customFormat="1" x14ac:dyDescent="0.25">
      <c r="A56" s="222"/>
      <c r="B56" s="219">
        <v>5.4</v>
      </c>
      <c r="C56" s="331" t="s">
        <v>9</v>
      </c>
      <c r="D56" s="402"/>
      <c r="E56" s="319"/>
      <c r="F56" s="321"/>
      <c r="G56" s="226">
        <f t="shared" si="29"/>
        <v>0</v>
      </c>
      <c r="H56" s="319"/>
      <c r="I56" s="321"/>
      <c r="J56" s="226">
        <f t="shared" si="30"/>
        <v>0</v>
      </c>
      <c r="K56" s="319"/>
      <c r="L56" s="321"/>
      <c r="M56" s="226">
        <f t="shared" si="31"/>
        <v>0</v>
      </c>
      <c r="N56" s="319"/>
      <c r="O56" s="321"/>
      <c r="P56" s="226">
        <f t="shared" si="32"/>
        <v>0</v>
      </c>
      <c r="Q56" s="319"/>
      <c r="R56" s="321"/>
      <c r="S56" s="226">
        <f t="shared" si="33"/>
        <v>0</v>
      </c>
      <c r="T56" s="227">
        <f t="shared" si="34"/>
        <v>0</v>
      </c>
      <c r="U56" s="634"/>
      <c r="V56" s="634"/>
      <c r="W56" s="634"/>
      <c r="X56" s="634"/>
      <c r="Y56" s="634"/>
    </row>
    <row r="57" spans="1:25" s="219" customFormat="1" x14ac:dyDescent="0.25">
      <c r="A57" s="222"/>
      <c r="B57" s="219">
        <v>5.5</v>
      </c>
      <c r="C57" s="329" t="s">
        <v>130</v>
      </c>
      <c r="D57" s="388"/>
      <c r="E57" s="319"/>
      <c r="F57" s="321"/>
      <c r="G57" s="226">
        <f t="shared" si="29"/>
        <v>0</v>
      </c>
      <c r="H57" s="319"/>
      <c r="I57" s="321"/>
      <c r="J57" s="226">
        <f t="shared" si="30"/>
        <v>0</v>
      </c>
      <c r="K57" s="319"/>
      <c r="L57" s="321"/>
      <c r="M57" s="226">
        <f t="shared" si="31"/>
        <v>0</v>
      </c>
      <c r="N57" s="319"/>
      <c r="O57" s="321"/>
      <c r="P57" s="226">
        <f t="shared" si="32"/>
        <v>0</v>
      </c>
      <c r="Q57" s="319"/>
      <c r="R57" s="321"/>
      <c r="S57" s="226">
        <f t="shared" si="33"/>
        <v>0</v>
      </c>
      <c r="T57" s="227">
        <f t="shared" si="34"/>
        <v>0</v>
      </c>
      <c r="U57" s="634"/>
      <c r="V57" s="634"/>
      <c r="W57" s="634"/>
      <c r="X57" s="634"/>
      <c r="Y57" s="634"/>
    </row>
    <row r="58" spans="1:25" s="219" customFormat="1" x14ac:dyDescent="0.25">
      <c r="A58" s="222"/>
      <c r="B58" s="219">
        <v>5.6</v>
      </c>
      <c r="C58" s="330" t="s">
        <v>131</v>
      </c>
      <c r="D58" s="401"/>
      <c r="E58" s="319"/>
      <c r="F58" s="321"/>
      <c r="G58" s="226">
        <f t="shared" si="29"/>
        <v>0</v>
      </c>
      <c r="H58" s="319"/>
      <c r="I58" s="321"/>
      <c r="J58" s="226">
        <f t="shared" si="30"/>
        <v>0</v>
      </c>
      <c r="K58" s="319"/>
      <c r="L58" s="321"/>
      <c r="M58" s="226">
        <f t="shared" si="31"/>
        <v>0</v>
      </c>
      <c r="N58" s="319"/>
      <c r="O58" s="321"/>
      <c r="P58" s="226">
        <f t="shared" si="32"/>
        <v>0</v>
      </c>
      <c r="Q58" s="319"/>
      <c r="R58" s="321"/>
      <c r="S58" s="226">
        <f t="shared" si="33"/>
        <v>0</v>
      </c>
      <c r="T58" s="227">
        <f t="shared" si="34"/>
        <v>0</v>
      </c>
      <c r="U58" s="634"/>
      <c r="V58" s="634"/>
      <c r="W58" s="634"/>
      <c r="X58" s="634"/>
      <c r="Y58" s="634"/>
    </row>
    <row r="59" spans="1:25" s="634" customFormat="1" ht="16.5" customHeight="1" thickBot="1" x14ac:dyDescent="0.3">
      <c r="A59" s="633"/>
      <c r="C59" s="937" t="s">
        <v>123</v>
      </c>
      <c r="D59" s="937"/>
      <c r="E59" s="656"/>
      <c r="F59" s="637"/>
      <c r="G59" s="384">
        <f>SUM(G53:G58)</f>
        <v>0</v>
      </c>
      <c r="H59" s="656"/>
      <c r="I59" s="637"/>
      <c r="J59" s="384">
        <f>SUM(J53:J58)</f>
        <v>0</v>
      </c>
      <c r="K59" s="656"/>
      <c r="L59" s="637"/>
      <c r="M59" s="384">
        <f>SUM(M53:M58)</f>
        <v>0</v>
      </c>
      <c r="N59" s="656"/>
      <c r="O59" s="637"/>
      <c r="P59" s="384">
        <f>SUM(P53:P58)</f>
        <v>0</v>
      </c>
      <c r="Q59" s="656"/>
      <c r="R59" s="637"/>
      <c r="S59" s="384">
        <f>SUM(S53:S58)</f>
        <v>0</v>
      </c>
      <c r="T59" s="393">
        <f>SUM(T53:T58)</f>
        <v>0</v>
      </c>
    </row>
    <row r="60" spans="1:25" s="664" customFormat="1" x14ac:dyDescent="0.25">
      <c r="C60" s="648"/>
      <c r="D60" s="648"/>
      <c r="F60" s="377"/>
      <c r="G60" s="377"/>
      <c r="I60" s="377"/>
      <c r="J60" s="377"/>
      <c r="L60" s="377"/>
      <c r="M60" s="377"/>
      <c r="O60" s="377"/>
      <c r="P60" s="377"/>
      <c r="R60" s="377"/>
      <c r="S60" s="377"/>
      <c r="T60" s="376"/>
    </row>
    <row r="61" spans="1:25" s="664" customFormat="1" x14ac:dyDescent="0.25">
      <c r="A61" s="654" t="s">
        <v>10</v>
      </c>
      <c r="C61" s="648"/>
      <c r="D61" s="648"/>
      <c r="E61" s="655" t="s">
        <v>40</v>
      </c>
      <c r="F61" s="644" t="s">
        <v>239</v>
      </c>
      <c r="G61" s="375" t="s">
        <v>3</v>
      </c>
      <c r="H61" s="655" t="s">
        <v>40</v>
      </c>
      <c r="I61" s="644" t="s">
        <v>239</v>
      </c>
      <c r="J61" s="375" t="s">
        <v>3</v>
      </c>
      <c r="K61" s="655" t="s">
        <v>40</v>
      </c>
      <c r="L61" s="644" t="s">
        <v>239</v>
      </c>
      <c r="M61" s="375" t="s">
        <v>3</v>
      </c>
      <c r="N61" s="655" t="s">
        <v>40</v>
      </c>
      <c r="O61" s="644" t="s">
        <v>239</v>
      </c>
      <c r="P61" s="375" t="s">
        <v>3</v>
      </c>
      <c r="Q61" s="655" t="s">
        <v>40</v>
      </c>
      <c r="R61" s="644" t="s">
        <v>239</v>
      </c>
      <c r="S61" s="375" t="s">
        <v>3</v>
      </c>
      <c r="T61" s="375" t="s">
        <v>119</v>
      </c>
    </row>
    <row r="62" spans="1:25" s="235" customFormat="1" x14ac:dyDescent="0.25">
      <c r="A62" s="236"/>
      <c r="B62" s="235">
        <v>6.1</v>
      </c>
      <c r="C62" s="330"/>
      <c r="D62" s="398"/>
      <c r="E62" s="319"/>
      <c r="F62" s="321"/>
      <c r="G62" s="226">
        <f>E62*F62</f>
        <v>0</v>
      </c>
      <c r="H62" s="319"/>
      <c r="I62" s="321"/>
      <c r="J62" s="226">
        <f>H62*I62</f>
        <v>0</v>
      </c>
      <c r="K62" s="319"/>
      <c r="L62" s="321"/>
      <c r="M62" s="226">
        <f>K62*L62</f>
        <v>0</v>
      </c>
      <c r="N62" s="319"/>
      <c r="O62" s="321"/>
      <c r="P62" s="226">
        <f>N62*O62</f>
        <v>0</v>
      </c>
      <c r="Q62" s="319"/>
      <c r="R62" s="321"/>
      <c r="S62" s="226">
        <f>Q62*R62</f>
        <v>0</v>
      </c>
      <c r="T62" s="227">
        <f>SUM(G62,J62,M62,P62,S62)</f>
        <v>0</v>
      </c>
      <c r="U62" s="664"/>
      <c r="V62" s="664"/>
      <c r="W62" s="664"/>
      <c r="X62" s="664"/>
      <c r="Y62" s="664"/>
    </row>
    <row r="63" spans="1:25" s="235" customFormat="1" x14ac:dyDescent="0.25">
      <c r="A63" s="236"/>
      <c r="B63" s="235">
        <v>6.2</v>
      </c>
      <c r="C63" s="332"/>
      <c r="D63" s="403"/>
      <c r="E63" s="319"/>
      <c r="F63" s="321"/>
      <c r="G63" s="226">
        <f>E63*F63</f>
        <v>0</v>
      </c>
      <c r="H63" s="319"/>
      <c r="I63" s="321"/>
      <c r="J63" s="226">
        <f>H63*I63</f>
        <v>0</v>
      </c>
      <c r="K63" s="319"/>
      <c r="L63" s="321"/>
      <c r="M63" s="226">
        <f>K63*L63</f>
        <v>0</v>
      </c>
      <c r="N63" s="319"/>
      <c r="O63" s="321"/>
      <c r="P63" s="226">
        <f>N63*O63</f>
        <v>0</v>
      </c>
      <c r="Q63" s="319"/>
      <c r="R63" s="321"/>
      <c r="S63" s="226">
        <f>Q63*R63</f>
        <v>0</v>
      </c>
      <c r="T63" s="227">
        <f>SUM(G63,J63,M63,P63,S63)</f>
        <v>0</v>
      </c>
      <c r="U63" s="664"/>
      <c r="V63" s="664"/>
      <c r="W63" s="664"/>
      <c r="X63" s="664"/>
      <c r="Y63" s="664"/>
    </row>
    <row r="64" spans="1:25" s="235" customFormat="1" x14ac:dyDescent="0.25">
      <c r="A64" s="236"/>
      <c r="B64" s="235">
        <v>6.3</v>
      </c>
      <c r="C64" s="332"/>
      <c r="D64" s="403"/>
      <c r="E64" s="319"/>
      <c r="F64" s="321"/>
      <c r="G64" s="226">
        <f>E64*F64</f>
        <v>0</v>
      </c>
      <c r="H64" s="319"/>
      <c r="I64" s="321"/>
      <c r="J64" s="226">
        <f>H64*I64</f>
        <v>0</v>
      </c>
      <c r="K64" s="319"/>
      <c r="L64" s="321"/>
      <c r="M64" s="226">
        <f>K64*L64</f>
        <v>0</v>
      </c>
      <c r="N64" s="319"/>
      <c r="O64" s="321"/>
      <c r="P64" s="226">
        <f>N64*O64</f>
        <v>0</v>
      </c>
      <c r="Q64" s="319"/>
      <c r="R64" s="321"/>
      <c r="S64" s="226">
        <f>Q64*R64</f>
        <v>0</v>
      </c>
      <c r="T64" s="227">
        <f>SUM(G64,J64,M64,P64,S64)</f>
        <v>0</v>
      </c>
      <c r="U64" s="664"/>
      <c r="V64" s="664"/>
      <c r="W64" s="664"/>
      <c r="X64" s="664"/>
      <c r="Y64" s="664"/>
    </row>
    <row r="65" spans="1:20" s="664" customFormat="1" ht="16.5" customHeight="1" thickBot="1" x14ac:dyDescent="0.3">
      <c r="A65" s="654"/>
      <c r="C65" s="937" t="s">
        <v>162</v>
      </c>
      <c r="D65" s="937"/>
      <c r="E65" s="648"/>
      <c r="F65" s="376"/>
      <c r="G65" s="384">
        <f>SUM(G62:G64)</f>
        <v>0</v>
      </c>
      <c r="H65" s="648"/>
      <c r="I65" s="376"/>
      <c r="J65" s="384">
        <f>SUM(J62:J64)</f>
        <v>0</v>
      </c>
      <c r="K65" s="648"/>
      <c r="L65" s="376"/>
      <c r="M65" s="384">
        <f>SUM(M62:M64)</f>
        <v>0</v>
      </c>
      <c r="N65" s="648"/>
      <c r="O65" s="376"/>
      <c r="P65" s="384">
        <f>SUM(P62:P64)</f>
        <v>0</v>
      </c>
      <c r="Q65" s="648"/>
      <c r="R65" s="376"/>
      <c r="S65" s="384">
        <f>SUM(S62:S64)</f>
        <v>0</v>
      </c>
      <c r="T65" s="393">
        <f>SUM(T62:T64)</f>
        <v>0</v>
      </c>
    </row>
    <row r="66" spans="1:20" s="634" customFormat="1" x14ac:dyDescent="0.25">
      <c r="A66" s="633"/>
      <c r="C66" s="656"/>
      <c r="D66" s="656"/>
      <c r="E66" s="656"/>
      <c r="F66" s="637"/>
      <c r="G66" s="376"/>
      <c r="H66" s="656"/>
      <c r="I66" s="637"/>
      <c r="J66" s="376"/>
      <c r="K66" s="656"/>
      <c r="L66" s="637"/>
      <c r="M66" s="376"/>
      <c r="N66" s="656"/>
      <c r="O66" s="637"/>
      <c r="P66" s="376"/>
      <c r="Q66" s="656"/>
      <c r="R66" s="637"/>
      <c r="S66" s="376"/>
      <c r="T66" s="376"/>
    </row>
    <row r="67" spans="1:20" s="654" customFormat="1" ht="17.25" customHeight="1" thickBot="1" x14ac:dyDescent="0.3">
      <c r="A67" s="665" t="s">
        <v>309</v>
      </c>
      <c r="B67" s="665"/>
      <c r="C67" s="666"/>
      <c r="D67" s="666"/>
      <c r="E67" s="667"/>
      <c r="F67" s="667"/>
      <c r="G67" s="385">
        <f>G20+G26+G47+G50+G59+G65</f>
        <v>0</v>
      </c>
      <c r="H67" s="667"/>
      <c r="I67" s="667"/>
      <c r="J67" s="385">
        <f>J20+J26+J47+J50+J59+J65</f>
        <v>0</v>
      </c>
      <c r="K67" s="667"/>
      <c r="L67" s="667"/>
      <c r="M67" s="385">
        <f>M20+M26+M47+M50+M59+M65</f>
        <v>0</v>
      </c>
      <c r="N67" s="667"/>
      <c r="O67" s="667"/>
      <c r="P67" s="385">
        <f>P20+P26+P47+P50+P59+P65</f>
        <v>0</v>
      </c>
      <c r="Q67" s="667"/>
      <c r="R67" s="667"/>
      <c r="S67" s="385">
        <f>S20+S26+S47+S50+S59+S65</f>
        <v>0</v>
      </c>
      <c r="T67" s="385">
        <f>T20+T26+T47+T50+T59+T65</f>
        <v>0</v>
      </c>
    </row>
    <row r="68" spans="1:20" s="654" customFormat="1" ht="15" thickBot="1" x14ac:dyDescent="0.3">
      <c r="C68" s="668" t="s">
        <v>432</v>
      </c>
      <c r="D68" s="668"/>
      <c r="E68" s="244"/>
      <c r="F68" s="244"/>
      <c r="G68" s="927">
        <f>G67-G27</f>
        <v>0</v>
      </c>
      <c r="H68" s="376"/>
      <c r="I68" s="376"/>
      <c r="J68" s="927">
        <f>J67-J27</f>
        <v>0</v>
      </c>
      <c r="K68" s="376"/>
      <c r="L68" s="376"/>
      <c r="M68" s="927">
        <f>M67-M27</f>
        <v>0</v>
      </c>
      <c r="N68" s="376"/>
      <c r="O68" s="376"/>
      <c r="P68" s="927">
        <f>P67-P27</f>
        <v>0</v>
      </c>
      <c r="Q68" s="376"/>
      <c r="R68" s="376"/>
      <c r="S68" s="927">
        <f>S67-S27</f>
        <v>0</v>
      </c>
      <c r="T68" s="927">
        <f>T67-T27</f>
        <v>0</v>
      </c>
    </row>
    <row r="69" spans="1:20" s="654" customFormat="1" x14ac:dyDescent="0.25">
      <c r="C69" s="668"/>
      <c r="D69" s="668"/>
      <c r="E69" s="244"/>
      <c r="F69" s="244"/>
      <c r="G69" s="376"/>
      <c r="H69" s="376"/>
      <c r="I69" s="376"/>
      <c r="J69" s="376"/>
      <c r="K69" s="376"/>
      <c r="L69" s="376"/>
      <c r="M69" s="376"/>
      <c r="N69" s="376"/>
      <c r="O69" s="376"/>
      <c r="P69" s="376"/>
      <c r="Q69" s="376"/>
      <c r="R69" s="376"/>
      <c r="S69" s="376"/>
      <c r="T69" s="376"/>
    </row>
    <row r="70" spans="1:20" s="634" customFormat="1" x14ac:dyDescent="0.25">
      <c r="A70" s="633"/>
      <c r="C70" s="771" t="s">
        <v>316</v>
      </c>
      <c r="D70" s="917">
        <f>IF(IsDeptLevy="YES",DeptLevy,0)</f>
        <v>0</v>
      </c>
      <c r="E70" s="925"/>
      <c r="F70" s="637"/>
      <c r="G70" s="376"/>
      <c r="H70" s="669"/>
      <c r="I70" s="637"/>
      <c r="J70" s="376"/>
      <c r="K70" s="669"/>
      <c r="L70" s="637"/>
      <c r="M70" s="376"/>
      <c r="N70" s="669"/>
      <c r="O70" s="637"/>
      <c r="P70" s="376"/>
      <c r="Q70" s="669"/>
      <c r="R70" s="637"/>
      <c r="S70" s="376"/>
      <c r="T70" s="921"/>
    </row>
    <row r="71" spans="1:20" s="634" customFormat="1" x14ac:dyDescent="0.25">
      <c r="A71" s="633"/>
      <c r="C71" s="335" t="s">
        <v>195</v>
      </c>
      <c r="D71" s="918">
        <f>IF(IsFactLevy="YES",FacultyLevy,0)</f>
        <v>0</v>
      </c>
      <c r="E71" s="925"/>
      <c r="F71" s="637"/>
      <c r="G71" s="376"/>
      <c r="H71" s="669"/>
      <c r="I71" s="637"/>
      <c r="J71" s="376"/>
      <c r="K71" s="669"/>
      <c r="L71" s="637"/>
      <c r="M71" s="376"/>
      <c r="N71" s="669"/>
      <c r="O71" s="637"/>
      <c r="P71" s="376"/>
      <c r="Q71" s="669"/>
      <c r="R71" s="637"/>
      <c r="S71" s="376"/>
      <c r="T71" s="922"/>
    </row>
    <row r="72" spans="1:20" s="634" customFormat="1" x14ac:dyDescent="0.25">
      <c r="A72" s="633"/>
      <c r="C72" s="771" t="s">
        <v>196</v>
      </c>
      <c r="D72" s="919">
        <f>ICRR</f>
        <v>0.2</v>
      </c>
      <c r="E72" s="926"/>
      <c r="F72" s="637"/>
      <c r="G72" s="376"/>
      <c r="H72" s="669"/>
      <c r="I72" s="637"/>
      <c r="J72" s="376"/>
      <c r="K72" s="669"/>
      <c r="L72" s="637"/>
      <c r="M72" s="376"/>
      <c r="N72" s="669"/>
      <c r="O72" s="637"/>
      <c r="P72" s="376"/>
      <c r="Q72" s="669"/>
      <c r="R72" s="637"/>
      <c r="S72" s="376"/>
      <c r="T72" s="376"/>
    </row>
    <row r="73" spans="1:20" s="634" customFormat="1" x14ac:dyDescent="0.25">
      <c r="A73" s="633"/>
      <c r="C73" s="802" t="s">
        <v>262</v>
      </c>
      <c r="D73" s="920">
        <f>SUM(D70:D72)</f>
        <v>0.2</v>
      </c>
      <c r="E73" s="925"/>
      <c r="F73" s="637"/>
      <c r="G73" s="375" t="s">
        <v>3</v>
      </c>
      <c r="H73" s="656"/>
      <c r="I73" s="637"/>
      <c r="J73" s="375" t="s">
        <v>3</v>
      </c>
      <c r="K73" s="656"/>
      <c r="L73" s="637"/>
      <c r="M73" s="375" t="s">
        <v>3</v>
      </c>
      <c r="N73" s="656"/>
      <c r="O73" s="637"/>
      <c r="P73" s="375" t="s">
        <v>3</v>
      </c>
      <c r="Q73" s="656"/>
      <c r="R73" s="637"/>
      <c r="S73" s="375" t="s">
        <v>3</v>
      </c>
      <c r="T73" s="375" t="s">
        <v>119</v>
      </c>
    </row>
    <row r="74" spans="1:20" s="634" customFormat="1" ht="16.5" customHeight="1" thickBot="1" x14ac:dyDescent="0.3">
      <c r="A74" s="633"/>
      <c r="C74" s="406" t="s">
        <v>430</v>
      </c>
      <c r="D74" s="678"/>
      <c r="E74" s="648"/>
      <c r="F74" s="376"/>
      <c r="G74" s="385">
        <f>ROUND(G68/(1-$D$73)-G68,2)</f>
        <v>0</v>
      </c>
      <c r="H74" s="648"/>
      <c r="I74" s="376"/>
      <c r="J74" s="385">
        <f>ROUND(J68/(1-$D$73)-J68,2)</f>
        <v>0</v>
      </c>
      <c r="K74" s="648"/>
      <c r="L74" s="376"/>
      <c r="M74" s="385">
        <f>ROUND(M68/(1-$D$73)-M68,2)</f>
        <v>0</v>
      </c>
      <c r="N74" s="648"/>
      <c r="O74" s="376"/>
      <c r="P74" s="385">
        <f>ROUND(P68/(1-$D$73)-P68,2)</f>
        <v>0</v>
      </c>
      <c r="Q74" s="648"/>
      <c r="R74" s="376"/>
      <c r="S74" s="385">
        <f>ROUND(S68/(1-$D$73)-S68,2)</f>
        <v>0</v>
      </c>
      <c r="T74" s="385">
        <f>G74+J74+M74+P74+S74</f>
        <v>0</v>
      </c>
    </row>
    <row r="75" spans="1:20" s="634" customFormat="1" ht="16.5" customHeight="1" thickBot="1" x14ac:dyDescent="0.3">
      <c r="A75" s="633"/>
      <c r="C75" s="930" t="s">
        <v>431</v>
      </c>
      <c r="D75" s="678"/>
      <c r="E75" s="648"/>
      <c r="F75" s="376"/>
      <c r="G75" s="385">
        <f>ROUND(G27/(1-($D$70+$D$71))-G27,2)</f>
        <v>0</v>
      </c>
      <c r="H75" s="648"/>
      <c r="I75" s="376"/>
      <c r="J75" s="385">
        <f>ROUND(J27/(1-($D$70+$D$71))-J27,2)</f>
        <v>0</v>
      </c>
      <c r="K75" s="648"/>
      <c r="L75" s="376"/>
      <c r="M75" s="385">
        <f>ROUND(M27/(1-($D$70+$D$71))-M27,2)</f>
        <v>0</v>
      </c>
      <c r="N75" s="648"/>
      <c r="O75" s="376"/>
      <c r="P75" s="385">
        <f>ROUND(P27/(1-($D$70+$D$71))-P27,2)</f>
        <v>0</v>
      </c>
      <c r="Q75" s="648"/>
      <c r="R75" s="376"/>
      <c r="S75" s="385">
        <f>ROUND(S27/(1-($D$70+$D$71))-S27,2)</f>
        <v>0</v>
      </c>
      <c r="T75" s="385">
        <f>G75+J75+M75+P75+S75</f>
        <v>0</v>
      </c>
    </row>
    <row r="76" spans="1:20" s="634" customFormat="1" x14ac:dyDescent="0.25">
      <c r="A76" s="633"/>
      <c r="C76" s="656"/>
      <c r="D76" s="656"/>
      <c r="E76" s="648"/>
      <c r="F76" s="376"/>
      <c r="H76" s="648"/>
      <c r="I76" s="376"/>
      <c r="K76" s="648"/>
      <c r="L76" s="376"/>
      <c r="N76" s="648"/>
      <c r="O76" s="376"/>
      <c r="Q76" s="648"/>
      <c r="R76" s="376"/>
    </row>
    <row r="77" spans="1:20" s="634" customFormat="1" x14ac:dyDescent="0.25">
      <c r="A77" s="654" t="s">
        <v>310</v>
      </c>
      <c r="B77" s="664"/>
      <c r="C77" s="664"/>
      <c r="D77" s="664"/>
      <c r="E77" s="670"/>
      <c r="F77" s="671"/>
      <c r="G77" s="375" t="s">
        <v>3</v>
      </c>
      <c r="H77" s="670"/>
      <c r="I77" s="671"/>
      <c r="J77" s="375" t="s">
        <v>3</v>
      </c>
      <c r="K77" s="670"/>
      <c r="L77" s="671"/>
      <c r="M77" s="375" t="s">
        <v>3</v>
      </c>
      <c r="N77" s="670"/>
      <c r="O77" s="671"/>
      <c r="P77" s="375" t="s">
        <v>3</v>
      </c>
      <c r="Q77" s="670"/>
      <c r="R77" s="671"/>
      <c r="S77" s="375" t="s">
        <v>3</v>
      </c>
      <c r="T77" s="375" t="s">
        <v>119</v>
      </c>
    </row>
    <row r="78" spans="1:20" s="634" customFormat="1" x14ac:dyDescent="0.25">
      <c r="A78" s="672"/>
      <c r="B78" s="664">
        <v>7.1</v>
      </c>
      <c r="C78" s="941" t="s">
        <v>315</v>
      </c>
      <c r="D78" s="942"/>
      <c r="E78" s="648"/>
      <c r="F78" s="376"/>
      <c r="G78" s="226">
        <f>ROUND(G74/$D$73*$D$70+IFERROR(G75/SUM($D$70:$D$71)*$D$70,0),2)</f>
        <v>0</v>
      </c>
      <c r="H78" s="648"/>
      <c r="I78" s="376"/>
      <c r="J78" s="226">
        <f>ROUND(J74/$D$73*$D$70+IFERROR(J75/SUM($D$70:$D$71)*$D$70,0),2)</f>
        <v>0</v>
      </c>
      <c r="K78" s="648"/>
      <c r="L78" s="376"/>
      <c r="M78" s="226">
        <f>ROUND(M74/$D$73*$D$70+IFERROR(M75/SUM($D$70:$D$71)*$D$70,0),2)</f>
        <v>0</v>
      </c>
      <c r="N78" s="648"/>
      <c r="O78" s="376"/>
      <c r="P78" s="226">
        <f>ROUND(P74/$D$73*$D$70+IFERROR(P75/SUM($D$70:$D$71)*$D$70,0),2)</f>
        <v>0</v>
      </c>
      <c r="Q78" s="648"/>
      <c r="R78" s="376"/>
      <c r="S78" s="226">
        <f>ROUND(S74/$D$73*$D$70+IFERROR(S75/SUM($D$70:$D$71)*$D$70,0),2)</f>
        <v>0</v>
      </c>
      <c r="T78" s="227">
        <f>SUM(G78,J78,M78,P78,S78)</f>
        <v>0</v>
      </c>
    </row>
    <row r="79" spans="1:20" s="634" customFormat="1" x14ac:dyDescent="0.25">
      <c r="A79" s="672"/>
      <c r="B79" s="664">
        <v>7.2</v>
      </c>
      <c r="C79" s="941" t="s">
        <v>195</v>
      </c>
      <c r="D79" s="942"/>
      <c r="E79" s="648"/>
      <c r="F79" s="376"/>
      <c r="G79" s="226">
        <f>ROUND(G74/$D$73*$D$71+IFERROR(G75*$D$71/SUM($D$70:$D$71),0),2)</f>
        <v>0</v>
      </c>
      <c r="H79" s="648"/>
      <c r="I79" s="376"/>
      <c r="J79" s="226">
        <f>ROUND(J74/$D$73*$D$71+IFERROR(J75*$D$71/SUM($D$70:$D$71),0),2)</f>
        <v>0</v>
      </c>
      <c r="K79" s="648"/>
      <c r="L79" s="376"/>
      <c r="M79" s="226">
        <f>ROUND(M74/$D$73*$D$71+IFERROR(M75*$D$71/SUM($D$70:$D$71),0),2)</f>
        <v>0</v>
      </c>
      <c r="N79" s="648"/>
      <c r="O79" s="376"/>
      <c r="P79" s="226">
        <f>ROUND(P74/$D$73*$D$71+IFERROR(P75*$D$71/SUM($D$70:$D$71),0),2)</f>
        <v>0</v>
      </c>
      <c r="Q79" s="648"/>
      <c r="R79" s="376"/>
      <c r="S79" s="226">
        <f>ROUND(S74/$D$73*$D$71+IFERROR(S75*$D$71/SUM($D$70:$D$71),0),2)</f>
        <v>0</v>
      </c>
      <c r="T79" s="227">
        <f>SUM(G79,J79,M79,P79,S79)</f>
        <v>0</v>
      </c>
    </row>
    <row r="80" spans="1:20" s="634" customFormat="1" ht="16.5" customHeight="1" thickBot="1" x14ac:dyDescent="0.3">
      <c r="A80" s="672"/>
      <c r="B80" s="664"/>
      <c r="C80" s="940" t="s">
        <v>163</v>
      </c>
      <c r="D80" s="940"/>
      <c r="E80" s="656"/>
      <c r="F80" s="637"/>
      <c r="G80" s="384">
        <f>SUM(G78:G79)</f>
        <v>0</v>
      </c>
      <c r="H80" s="656"/>
      <c r="I80" s="637"/>
      <c r="J80" s="384">
        <f>SUM(J78:J79)</f>
        <v>0</v>
      </c>
      <c r="K80" s="656"/>
      <c r="L80" s="637"/>
      <c r="M80" s="384">
        <f>SUM(M78:M79)</f>
        <v>0</v>
      </c>
      <c r="N80" s="656"/>
      <c r="O80" s="637"/>
      <c r="P80" s="384">
        <f>SUM(P78:P79)</f>
        <v>0</v>
      </c>
      <c r="Q80" s="656"/>
      <c r="R80" s="637"/>
      <c r="S80" s="384">
        <f>SUM(S78:S79)</f>
        <v>0</v>
      </c>
      <c r="T80" s="385">
        <f>SUM(T78:T79)</f>
        <v>0</v>
      </c>
    </row>
    <row r="81" spans="1:25" s="664" customFormat="1" x14ac:dyDescent="0.25">
      <c r="A81" s="654"/>
      <c r="F81" s="377"/>
      <c r="G81" s="377"/>
      <c r="H81" s="648"/>
      <c r="I81" s="376"/>
      <c r="J81" s="377"/>
      <c r="K81" s="648"/>
      <c r="L81" s="376"/>
      <c r="M81" s="377"/>
      <c r="N81" s="648"/>
      <c r="O81" s="376"/>
      <c r="P81" s="377"/>
      <c r="Q81" s="648"/>
      <c r="R81" s="376"/>
      <c r="S81" s="377"/>
      <c r="T81" s="377"/>
    </row>
    <row r="82" spans="1:25" s="654" customFormat="1" ht="17.25" customHeight="1" thickBot="1" x14ac:dyDescent="0.3">
      <c r="A82" s="665" t="s">
        <v>311</v>
      </c>
      <c r="B82" s="665"/>
      <c r="C82" s="665"/>
      <c r="D82" s="665"/>
      <c r="E82" s="667"/>
      <c r="F82" s="667"/>
      <c r="G82" s="385">
        <f>G67+G80</f>
        <v>0</v>
      </c>
      <c r="H82" s="667"/>
      <c r="I82" s="667"/>
      <c r="J82" s="385">
        <f>J67+J80</f>
        <v>0</v>
      </c>
      <c r="K82" s="667"/>
      <c r="L82" s="667"/>
      <c r="M82" s="385">
        <f>M67+M80</f>
        <v>0</v>
      </c>
      <c r="N82" s="667"/>
      <c r="O82" s="667"/>
      <c r="P82" s="385">
        <f>P67+P80</f>
        <v>0</v>
      </c>
      <c r="Q82" s="667"/>
      <c r="R82" s="667"/>
      <c r="S82" s="385">
        <f>S67+S80</f>
        <v>0</v>
      </c>
      <c r="T82" s="385">
        <f>T67+T80</f>
        <v>0</v>
      </c>
    </row>
    <row r="83" spans="1:25" s="634" customFormat="1" x14ac:dyDescent="0.25">
      <c r="A83" s="673"/>
      <c r="E83" s="656"/>
      <c r="F83" s="637"/>
      <c r="G83" s="376"/>
      <c r="H83" s="656"/>
      <c r="I83" s="637"/>
      <c r="J83" s="376"/>
      <c r="K83" s="656"/>
      <c r="L83" s="637"/>
      <c r="M83" s="376"/>
      <c r="N83" s="656"/>
      <c r="O83" s="637"/>
      <c r="P83" s="376"/>
      <c r="Q83" s="656"/>
      <c r="R83" s="637"/>
      <c r="S83" s="376"/>
      <c r="T83" s="377"/>
    </row>
    <row r="84" spans="1:25" s="634" customFormat="1" x14ac:dyDescent="0.3">
      <c r="A84" s="633" t="s">
        <v>41</v>
      </c>
      <c r="D84" s="653"/>
      <c r="F84" s="663"/>
      <c r="G84" s="375" t="s">
        <v>3</v>
      </c>
      <c r="H84" s="656"/>
      <c r="I84" s="637"/>
      <c r="J84" s="375" t="s">
        <v>3</v>
      </c>
      <c r="K84" s="656"/>
      <c r="L84" s="637"/>
      <c r="M84" s="375" t="s">
        <v>3</v>
      </c>
      <c r="N84" s="656"/>
      <c r="O84" s="637"/>
      <c r="P84" s="375" t="s">
        <v>3</v>
      </c>
      <c r="Q84" s="656"/>
      <c r="R84" s="637"/>
      <c r="S84" s="375" t="s">
        <v>3</v>
      </c>
      <c r="T84" s="380" t="s">
        <v>119</v>
      </c>
    </row>
    <row r="85" spans="1:25" s="634" customFormat="1" ht="16.5" customHeight="1" thickBot="1" x14ac:dyDescent="0.3">
      <c r="A85" s="633"/>
      <c r="C85" s="531" t="s">
        <v>339</v>
      </c>
      <c r="D85" s="532"/>
      <c r="E85" s="376"/>
      <c r="F85" s="376"/>
      <c r="G85" s="381">
        <f>ROUND(G74/$D$73*$D$72,2)</f>
        <v>0</v>
      </c>
      <c r="H85" s="376"/>
      <c r="I85" s="376"/>
      <c r="J85" s="381">
        <f>ROUND(J74/$D$73*$D$72,2)</f>
        <v>0</v>
      </c>
      <c r="K85" s="376"/>
      <c r="L85" s="376"/>
      <c r="M85" s="381">
        <f>ROUND(M74/$D$73*$D$72,2)</f>
        <v>0</v>
      </c>
      <c r="N85" s="376"/>
      <c r="O85" s="376"/>
      <c r="P85" s="381">
        <f>ROUND(P74/$D$73*$D$72,2)</f>
        <v>0</v>
      </c>
      <c r="Q85" s="376"/>
      <c r="R85" s="376"/>
      <c r="S85" s="381">
        <f>ROUND(S74/$D$73*$D$72,2)</f>
        <v>0</v>
      </c>
      <c r="T85" s="385">
        <f>SUM(G85,J85,M85,P85,S85)</f>
        <v>0</v>
      </c>
    </row>
    <row r="86" spans="1:25" s="634" customFormat="1" x14ac:dyDescent="0.25">
      <c r="A86" s="633"/>
      <c r="C86" s="408"/>
      <c r="D86" s="408"/>
      <c r="E86" s="376"/>
      <c r="F86" s="376"/>
      <c r="G86" s="376"/>
      <c r="H86" s="376"/>
      <c r="I86" s="376"/>
      <c r="J86" s="376"/>
      <c r="K86" s="376"/>
      <c r="L86" s="376"/>
      <c r="M86" s="376"/>
      <c r="N86" s="376"/>
      <c r="O86" s="376"/>
      <c r="P86" s="376"/>
      <c r="Q86" s="376"/>
      <c r="R86" s="376"/>
      <c r="S86" s="376"/>
      <c r="T86" s="244"/>
    </row>
    <row r="87" spans="1:25" s="633" customFormat="1" ht="17.25" customHeight="1" thickBot="1" x14ac:dyDescent="0.3">
      <c r="A87" s="665" t="s">
        <v>12</v>
      </c>
      <c r="B87" s="665"/>
      <c r="C87" s="666"/>
      <c r="D87" s="666"/>
      <c r="E87" s="667"/>
      <c r="F87" s="667"/>
      <c r="G87" s="385">
        <f>SUM(G67,G74,G75)</f>
        <v>0</v>
      </c>
      <c r="H87" s="667"/>
      <c r="I87" s="667"/>
      <c r="J87" s="385">
        <f>SUM(J67,J74,J75)</f>
        <v>0</v>
      </c>
      <c r="K87" s="667"/>
      <c r="L87" s="667"/>
      <c r="M87" s="385">
        <f>SUM(M67,M74,M75)</f>
        <v>0</v>
      </c>
      <c r="N87" s="667"/>
      <c r="O87" s="667"/>
      <c r="P87" s="385">
        <f>SUM(P67,P74,P75)</f>
        <v>0</v>
      </c>
      <c r="Q87" s="667"/>
      <c r="R87" s="667"/>
      <c r="S87" s="385">
        <f>SUM(S67,S74,S75)</f>
        <v>0</v>
      </c>
      <c r="T87" s="385">
        <f>SUM(G87,J87,M87,P87,S87)</f>
        <v>0</v>
      </c>
    </row>
    <row r="88" spans="1:25" s="633" customFormat="1" x14ac:dyDescent="0.25">
      <c r="A88" s="654"/>
      <c r="B88" s="654"/>
      <c r="C88" s="668"/>
      <c r="D88" s="668"/>
      <c r="E88" s="244"/>
      <c r="F88" s="244"/>
      <c r="G88" s="244"/>
      <c r="H88" s="244"/>
      <c r="I88" s="244"/>
      <c r="J88" s="244"/>
      <c r="K88" s="244"/>
      <c r="L88" s="244"/>
      <c r="M88" s="244"/>
      <c r="N88" s="244"/>
      <c r="O88" s="244"/>
      <c r="P88" s="244"/>
      <c r="Q88" s="244"/>
      <c r="R88" s="244"/>
      <c r="S88" s="244"/>
      <c r="T88" s="244"/>
    </row>
    <row r="89" spans="1:25" s="634" customFormat="1" ht="15" thickBot="1" x14ac:dyDescent="0.3">
      <c r="A89" s="633" t="s">
        <v>427</v>
      </c>
      <c r="C89" s="656"/>
      <c r="D89" s="656"/>
      <c r="E89" s="637"/>
      <c r="F89" s="637"/>
      <c r="G89" s="894">
        <v>0</v>
      </c>
      <c r="H89" s="648"/>
      <c r="I89" s="376"/>
      <c r="J89" s="894">
        <v>0</v>
      </c>
      <c r="K89" s="648"/>
      <c r="L89" s="376"/>
      <c r="M89" s="894">
        <v>0</v>
      </c>
      <c r="N89" s="648"/>
      <c r="O89" s="376"/>
      <c r="P89" s="894">
        <v>0</v>
      </c>
      <c r="Q89" s="648"/>
      <c r="R89" s="376"/>
      <c r="S89" s="894">
        <v>0</v>
      </c>
      <c r="T89" s="894">
        <f>SUM(G89,J89,M89,P89,S89)</f>
        <v>0</v>
      </c>
      <c r="U89" s="674"/>
    </row>
    <row r="90" spans="1:25" s="634" customFormat="1" x14ac:dyDescent="0.25">
      <c r="A90" s="669"/>
      <c r="D90" s="656"/>
      <c r="E90" s="656"/>
      <c r="F90" s="637"/>
      <c r="G90" s="376"/>
      <c r="H90" s="656"/>
      <c r="I90" s="637"/>
      <c r="J90" s="376"/>
      <c r="K90" s="656"/>
      <c r="L90" s="637"/>
      <c r="M90" s="376"/>
      <c r="N90" s="656"/>
      <c r="O90" s="637"/>
      <c r="P90" s="376"/>
      <c r="Q90" s="656"/>
      <c r="R90" s="637"/>
      <c r="S90" s="376"/>
      <c r="T90" s="376"/>
    </row>
    <row r="91" spans="1:25" s="634" customFormat="1" ht="17.25" customHeight="1" thickBot="1" x14ac:dyDescent="0.3">
      <c r="A91" s="675" t="s">
        <v>13</v>
      </c>
      <c r="B91" s="676"/>
      <c r="C91" s="677"/>
      <c r="D91" s="677"/>
      <c r="E91" s="667"/>
      <c r="F91" s="667"/>
      <c r="G91" s="385">
        <f>G87</f>
        <v>0</v>
      </c>
      <c r="H91" s="667"/>
      <c r="I91" s="667"/>
      <c r="J91" s="385">
        <f>J87</f>
        <v>0</v>
      </c>
      <c r="K91" s="667"/>
      <c r="L91" s="667"/>
      <c r="M91" s="385">
        <f>M87</f>
        <v>0</v>
      </c>
      <c r="N91" s="667"/>
      <c r="O91" s="667"/>
      <c r="P91" s="385">
        <f>P87</f>
        <v>0</v>
      </c>
      <c r="Q91" s="667"/>
      <c r="R91" s="667"/>
      <c r="S91" s="385">
        <f>S87</f>
        <v>0</v>
      </c>
      <c r="T91" s="385">
        <f>SUM(G91,J91,M91,P91,S91)</f>
        <v>0</v>
      </c>
    </row>
    <row r="92" spans="1:25" s="634" customFormat="1" x14ac:dyDescent="0.25">
      <c r="A92" s="633"/>
      <c r="C92" s="656"/>
      <c r="D92" s="656"/>
      <c r="E92" s="656"/>
      <c r="F92" s="637"/>
      <c r="G92" s="376"/>
      <c r="H92" s="656"/>
      <c r="I92" s="637"/>
      <c r="J92" s="376"/>
      <c r="K92" s="656"/>
      <c r="L92" s="637"/>
      <c r="M92" s="376"/>
      <c r="N92" s="656"/>
      <c r="O92" s="637"/>
      <c r="P92" s="376"/>
      <c r="Q92" s="656"/>
      <c r="R92" s="637"/>
      <c r="S92" s="376"/>
      <c r="T92" s="376"/>
    </row>
    <row r="93" spans="1:25" s="634" customFormat="1" x14ac:dyDescent="0.25">
      <c r="A93" s="633" t="s">
        <v>14</v>
      </c>
      <c r="C93" s="656"/>
      <c r="D93" s="656"/>
      <c r="E93" s="656"/>
      <c r="F93" s="637"/>
      <c r="G93" s="375" t="s">
        <v>3</v>
      </c>
      <c r="H93" s="656"/>
      <c r="I93" s="637"/>
      <c r="J93" s="375" t="s">
        <v>3</v>
      </c>
      <c r="K93" s="656"/>
      <c r="L93" s="637"/>
      <c r="M93" s="375" t="s">
        <v>3</v>
      </c>
      <c r="N93" s="656"/>
      <c r="O93" s="637"/>
      <c r="P93" s="375" t="s">
        <v>3</v>
      </c>
      <c r="Q93" s="656"/>
      <c r="R93" s="637"/>
      <c r="S93" s="375" t="s">
        <v>3</v>
      </c>
      <c r="T93" s="380" t="s">
        <v>119</v>
      </c>
    </row>
    <row r="94" spans="1:25" s="634" customFormat="1" ht="16.5" customHeight="1" thickBot="1" x14ac:dyDescent="0.3">
      <c r="A94" s="633"/>
      <c r="C94" s="333" t="str">
        <f>TEXT(VAT,"0%") &amp; " of Subtotal D"</f>
        <v>15% of Subtotal D</v>
      </c>
      <c r="D94" s="678"/>
      <c r="E94" s="376"/>
      <c r="F94" s="376"/>
      <c r="G94" s="472">
        <f>G91*VAT</f>
        <v>0</v>
      </c>
      <c r="H94" s="376"/>
      <c r="I94" s="376"/>
      <c r="J94" s="472">
        <f>J91*VAT</f>
        <v>0</v>
      </c>
      <c r="K94" s="376"/>
      <c r="L94" s="376"/>
      <c r="M94" s="472">
        <f>M91*VAT</f>
        <v>0</v>
      </c>
      <c r="N94" s="376"/>
      <c r="O94" s="376"/>
      <c r="P94" s="472">
        <f>P91*VAT</f>
        <v>0</v>
      </c>
      <c r="Q94" s="376"/>
      <c r="R94" s="376"/>
      <c r="S94" s="472">
        <f>S91*VAT</f>
        <v>0</v>
      </c>
      <c r="T94" s="237">
        <f>SUM(G94,J94,M94,P94,S94)</f>
        <v>0</v>
      </c>
    </row>
    <row r="95" spans="1:25" s="664" customFormat="1" x14ac:dyDescent="0.3">
      <c r="A95" s="654"/>
      <c r="C95" s="378"/>
      <c r="D95" s="648"/>
      <c r="E95" s="679"/>
      <c r="F95" s="376"/>
      <c r="G95" s="376"/>
      <c r="H95" s="679"/>
      <c r="I95" s="376"/>
      <c r="J95" s="376"/>
      <c r="K95" s="679"/>
      <c r="L95" s="376"/>
      <c r="M95" s="376"/>
      <c r="N95" s="679"/>
      <c r="O95" s="376"/>
      <c r="P95" s="376"/>
      <c r="Q95" s="679"/>
      <c r="R95" s="376"/>
      <c r="S95" s="376"/>
      <c r="T95" s="376"/>
      <c r="U95" s="653"/>
      <c r="V95" s="653"/>
      <c r="W95" s="653"/>
      <c r="X95" s="653"/>
      <c r="Y95" s="653"/>
    </row>
    <row r="96" spans="1:25" s="664" customFormat="1" x14ac:dyDescent="0.3">
      <c r="A96" s="654"/>
      <c r="C96" s="378"/>
      <c r="D96" s="648"/>
      <c r="E96" s="679"/>
      <c r="F96" s="376"/>
      <c r="G96" s="376"/>
      <c r="H96" s="679"/>
      <c r="I96" s="376"/>
      <c r="J96" s="376"/>
      <c r="K96" s="679"/>
      <c r="L96" s="376"/>
      <c r="M96" s="376"/>
      <c r="N96" s="679"/>
      <c r="O96" s="376"/>
      <c r="P96" s="376"/>
      <c r="Q96" s="679"/>
      <c r="R96" s="376"/>
      <c r="S96" s="376"/>
      <c r="T96" s="376"/>
      <c r="U96" s="653"/>
      <c r="V96" s="653"/>
      <c r="W96" s="653"/>
      <c r="X96" s="653"/>
      <c r="Y96" s="653"/>
    </row>
    <row r="97" spans="1:25" s="634" customFormat="1" x14ac:dyDescent="0.3">
      <c r="A97" s="633" t="s">
        <v>15</v>
      </c>
      <c r="E97" s="655" t="s">
        <v>40</v>
      </c>
      <c r="F97" s="644" t="s">
        <v>239</v>
      </c>
      <c r="G97" s="375" t="s">
        <v>3</v>
      </c>
      <c r="H97" s="655" t="s">
        <v>40</v>
      </c>
      <c r="I97" s="644" t="s">
        <v>239</v>
      </c>
      <c r="J97" s="375" t="s">
        <v>3</v>
      </c>
      <c r="K97" s="655" t="s">
        <v>40</v>
      </c>
      <c r="L97" s="644" t="s">
        <v>239</v>
      </c>
      <c r="M97" s="375" t="s">
        <v>3</v>
      </c>
      <c r="N97" s="655" t="s">
        <v>40</v>
      </c>
      <c r="O97" s="644" t="s">
        <v>239</v>
      </c>
      <c r="P97" s="375" t="s">
        <v>3</v>
      </c>
      <c r="Q97" s="655" t="s">
        <v>40</v>
      </c>
      <c r="R97" s="644" t="s">
        <v>239</v>
      </c>
      <c r="S97" s="375" t="s">
        <v>3</v>
      </c>
      <c r="T97" s="375" t="s">
        <v>119</v>
      </c>
      <c r="U97" s="653"/>
      <c r="V97" s="653"/>
      <c r="W97" s="653"/>
      <c r="X97" s="653"/>
      <c r="Y97" s="653"/>
    </row>
    <row r="98" spans="1:25" s="219" customFormat="1" x14ac:dyDescent="0.3">
      <c r="A98" s="222"/>
      <c r="B98" s="219">
        <v>11.1</v>
      </c>
      <c r="C98" s="328" t="s">
        <v>164</v>
      </c>
      <c r="D98" s="323"/>
      <c r="E98" s="319"/>
      <c r="F98" s="321"/>
      <c r="G98" s="226">
        <f>E98*F98</f>
        <v>0</v>
      </c>
      <c r="H98" s="319"/>
      <c r="I98" s="321"/>
      <c r="J98" s="226">
        <f>H98*I98</f>
        <v>0</v>
      </c>
      <c r="K98" s="319"/>
      <c r="L98" s="321"/>
      <c r="M98" s="226">
        <f>K98*L98</f>
        <v>0</v>
      </c>
      <c r="N98" s="319"/>
      <c r="O98" s="321"/>
      <c r="P98" s="226">
        <f>N98*O98</f>
        <v>0</v>
      </c>
      <c r="Q98" s="319"/>
      <c r="R98" s="321"/>
      <c r="S98" s="226">
        <f>Q98*R98</f>
        <v>0</v>
      </c>
      <c r="T98" s="227">
        <f>SUM(G98,J98,M98,P98,S98)</f>
        <v>0</v>
      </c>
      <c r="U98" s="653"/>
      <c r="V98" s="653"/>
      <c r="W98" s="653"/>
      <c r="X98" s="653"/>
      <c r="Y98" s="653"/>
    </row>
    <row r="99" spans="1:25" s="219" customFormat="1" x14ac:dyDescent="0.25">
      <c r="A99" s="222"/>
      <c r="B99" s="219">
        <v>11.2</v>
      </c>
      <c r="C99" s="328" t="s">
        <v>165</v>
      </c>
      <c r="D99" s="323"/>
      <c r="E99" s="319"/>
      <c r="F99" s="321"/>
      <c r="G99" s="226">
        <f>E99*F99</f>
        <v>0</v>
      </c>
      <c r="H99" s="319"/>
      <c r="I99" s="321"/>
      <c r="J99" s="226">
        <f>H99*I99</f>
        <v>0</v>
      </c>
      <c r="K99" s="319"/>
      <c r="L99" s="321"/>
      <c r="M99" s="226">
        <f>K99*L99</f>
        <v>0</v>
      </c>
      <c r="N99" s="319"/>
      <c r="O99" s="321"/>
      <c r="P99" s="226">
        <f>N99*O99</f>
        <v>0</v>
      </c>
      <c r="Q99" s="319"/>
      <c r="R99" s="321"/>
      <c r="S99" s="226">
        <f>Q99*R99</f>
        <v>0</v>
      </c>
      <c r="T99" s="227">
        <f>SUM(G99,J99,M99,P99,S99)</f>
        <v>0</v>
      </c>
      <c r="U99" s="634"/>
      <c r="V99" s="634"/>
      <c r="W99" s="634"/>
      <c r="X99" s="634"/>
      <c r="Y99" s="634"/>
    </row>
    <row r="100" spans="1:25" s="634" customFormat="1" ht="16.5" customHeight="1" thickBot="1" x14ac:dyDescent="0.3">
      <c r="A100" s="633"/>
      <c r="C100" s="937" t="s">
        <v>128</v>
      </c>
      <c r="D100" s="937"/>
      <c r="E100" s="656"/>
      <c r="F100" s="637"/>
      <c r="G100" s="384">
        <f>SUM(G98:G99)</f>
        <v>0</v>
      </c>
      <c r="H100" s="656"/>
      <c r="I100" s="637"/>
      <c r="J100" s="384">
        <f>SUM(J98:J99)</f>
        <v>0</v>
      </c>
      <c r="K100" s="656"/>
      <c r="L100" s="637"/>
      <c r="M100" s="384">
        <f>SUM(M98:M99)</f>
        <v>0</v>
      </c>
      <c r="N100" s="656"/>
      <c r="O100" s="637"/>
      <c r="P100" s="384">
        <f>SUM(P98:P99)</f>
        <v>0</v>
      </c>
      <c r="Q100" s="656"/>
      <c r="R100" s="637"/>
      <c r="S100" s="384">
        <f>SUM(S98:S99)</f>
        <v>0</v>
      </c>
      <c r="T100" s="385">
        <f>SUM(T98:T99)</f>
        <v>0</v>
      </c>
    </row>
    <row r="101" spans="1:25" s="634" customFormat="1" x14ac:dyDescent="0.25">
      <c r="A101" s="633"/>
      <c r="F101" s="663"/>
      <c r="G101" s="377"/>
      <c r="H101" s="656"/>
      <c r="I101" s="637"/>
      <c r="J101" s="377"/>
      <c r="L101" s="663"/>
      <c r="M101" s="377"/>
      <c r="O101" s="663"/>
      <c r="P101" s="377"/>
      <c r="R101" s="663"/>
      <c r="S101" s="377"/>
      <c r="T101" s="377"/>
    </row>
    <row r="102" spans="1:25" s="633" customFormat="1" ht="22.5" customHeight="1" thickBot="1" x14ac:dyDescent="0.3">
      <c r="A102" s="675"/>
      <c r="B102" s="675"/>
      <c r="C102" s="675" t="s">
        <v>136</v>
      </c>
      <c r="D102" s="666"/>
      <c r="E102" s="667"/>
      <c r="F102" s="667"/>
      <c r="G102" s="385">
        <f>SUM(G100,G94,G91)</f>
        <v>0</v>
      </c>
      <c r="H102" s="667"/>
      <c r="I102" s="667"/>
      <c r="J102" s="385">
        <f>SUM(J100,J94,J91)</f>
        <v>0</v>
      </c>
      <c r="K102" s="667"/>
      <c r="L102" s="667"/>
      <c r="M102" s="385">
        <f>SUM(M100,M94,M91)</f>
        <v>0</v>
      </c>
      <c r="N102" s="667"/>
      <c r="O102" s="667"/>
      <c r="P102" s="385">
        <f>SUM(P100,P94,P91)</f>
        <v>0</v>
      </c>
      <c r="Q102" s="667"/>
      <c r="R102" s="667"/>
      <c r="S102" s="385">
        <f>SUM(S100,S94,S91)</f>
        <v>0</v>
      </c>
      <c r="T102" s="385">
        <f>SUM(T100,T94,T91)</f>
        <v>0</v>
      </c>
    </row>
    <row r="103" spans="1:25" s="634" customFormat="1" x14ac:dyDescent="0.25">
      <c r="A103" s="633"/>
      <c r="E103" s="662"/>
      <c r="G103" s="680" t="s">
        <v>132</v>
      </c>
      <c r="H103" s="662"/>
      <c r="I103" s="664"/>
      <c r="J103" s="662"/>
      <c r="K103" s="679"/>
      <c r="L103" s="648"/>
      <c r="M103" s="662"/>
      <c r="N103" s="662"/>
      <c r="P103" s="680"/>
      <c r="Q103" s="662"/>
      <c r="R103" s="664"/>
      <c r="S103" s="662"/>
      <c r="T103" s="662"/>
    </row>
    <row r="104" spans="1:25" s="634" customFormat="1" x14ac:dyDescent="0.25">
      <c r="A104" s="633"/>
      <c r="E104" s="662"/>
      <c r="G104" s="680"/>
      <c r="H104" s="662"/>
      <c r="I104" s="664"/>
      <c r="J104" s="662"/>
      <c r="K104" s="662"/>
      <c r="L104" s="664"/>
      <c r="M104" s="662"/>
      <c r="N104" s="662"/>
      <c r="P104" s="680"/>
      <c r="Q104" s="662"/>
      <c r="R104" s="664"/>
      <c r="S104" s="662"/>
      <c r="T104" s="662"/>
    </row>
    <row r="105" spans="1:25" x14ac:dyDescent="0.25">
      <c r="A105" s="218"/>
      <c r="E105" s="234"/>
      <c r="F105" s="738"/>
      <c r="G105" s="905" t="s">
        <v>259</v>
      </c>
      <c r="H105" s="906"/>
      <c r="I105" s="907"/>
      <c r="J105" s="777"/>
      <c r="K105" s="234"/>
      <c r="L105" s="232"/>
      <c r="M105" s="234"/>
      <c r="N105" s="234"/>
      <c r="O105" s="217"/>
      <c r="Q105" s="234"/>
      <c r="R105" s="232"/>
      <c r="S105" s="234"/>
    </row>
    <row r="106" spans="1:25" x14ac:dyDescent="0.25">
      <c r="A106" s="218"/>
      <c r="E106" s="234"/>
      <c r="F106" s="738"/>
      <c r="G106" s="908" t="s">
        <v>260</v>
      </c>
      <c r="H106" s="906"/>
      <c r="I106" s="907"/>
      <c r="J106" s="777"/>
      <c r="K106" s="234"/>
      <c r="L106" s="232"/>
      <c r="M106" s="234"/>
      <c r="N106" s="234"/>
      <c r="O106" s="217"/>
      <c r="Q106" s="234"/>
      <c r="R106" s="232"/>
      <c r="S106" s="234"/>
    </row>
    <row r="107" spans="1:25" x14ac:dyDescent="0.25">
      <c r="A107" s="218"/>
      <c r="E107" s="234"/>
      <c r="G107" s="233"/>
      <c r="H107" s="234"/>
      <c r="I107" s="232"/>
      <c r="J107" s="234"/>
      <c r="K107" s="234"/>
      <c r="L107" s="232"/>
      <c r="M107" s="234"/>
      <c r="N107" s="234"/>
      <c r="O107" s="217"/>
      <c r="Q107" s="234"/>
      <c r="R107" s="232"/>
      <c r="S107" s="234"/>
    </row>
    <row r="108" spans="1:25" x14ac:dyDescent="0.25">
      <c r="A108" s="218"/>
      <c r="E108" s="234"/>
      <c r="H108" s="234"/>
      <c r="I108" s="232"/>
      <c r="J108" s="234"/>
      <c r="K108" s="234"/>
      <c r="L108" s="232"/>
      <c r="M108" s="234"/>
      <c r="N108" s="234"/>
      <c r="O108" s="217"/>
      <c r="Q108" s="234"/>
      <c r="R108" s="232"/>
      <c r="S108" s="234"/>
    </row>
    <row r="109" spans="1:25" x14ac:dyDescent="0.25">
      <c r="A109" s="218"/>
      <c r="E109" s="234"/>
      <c r="H109" s="234"/>
      <c r="I109" s="232"/>
      <c r="J109" s="234"/>
      <c r="K109" s="234"/>
      <c r="L109" s="232"/>
      <c r="M109" s="234"/>
      <c r="N109" s="234"/>
      <c r="O109" s="217"/>
      <c r="Q109" s="234"/>
      <c r="R109" s="232"/>
      <c r="S109" s="234"/>
    </row>
    <row r="110" spans="1:25" x14ac:dyDescent="0.25">
      <c r="A110" s="218"/>
      <c r="E110" s="234"/>
      <c r="H110" s="234"/>
      <c r="I110" s="232"/>
      <c r="J110" s="234"/>
      <c r="K110" s="234"/>
      <c r="L110" s="232"/>
      <c r="M110" s="234"/>
      <c r="N110" s="234"/>
      <c r="O110" s="217"/>
      <c r="Q110" s="234"/>
      <c r="R110" s="232"/>
      <c r="S110" s="234"/>
    </row>
    <row r="111" spans="1:25" x14ac:dyDescent="0.25">
      <c r="A111" s="218"/>
      <c r="E111" s="234"/>
      <c r="H111" s="234"/>
      <c r="I111" s="232"/>
      <c r="J111" s="234"/>
      <c r="K111" s="234"/>
      <c r="L111" s="232"/>
      <c r="M111" s="234"/>
      <c r="N111" s="234"/>
      <c r="O111" s="217"/>
      <c r="Q111" s="234"/>
      <c r="R111" s="232"/>
      <c r="S111" s="234"/>
    </row>
    <row r="112" spans="1:25" x14ac:dyDescent="0.25">
      <c r="A112" s="218"/>
      <c r="E112" s="234"/>
      <c r="H112" s="234"/>
      <c r="I112" s="232"/>
      <c r="J112" s="234"/>
      <c r="K112" s="234"/>
      <c r="L112" s="232"/>
      <c r="M112" s="234"/>
      <c r="N112" s="234"/>
      <c r="O112" s="217"/>
      <c r="Q112" s="234"/>
      <c r="R112" s="232"/>
      <c r="S112" s="234"/>
    </row>
    <row r="113" spans="1:20" x14ac:dyDescent="0.25">
      <c r="A113" s="218"/>
      <c r="E113" s="234"/>
      <c r="H113" s="234"/>
      <c r="I113" s="232"/>
      <c r="J113" s="234"/>
      <c r="K113" s="234"/>
      <c r="L113" s="232"/>
      <c r="M113" s="234"/>
      <c r="N113" s="234"/>
      <c r="O113" s="217"/>
      <c r="Q113" s="234"/>
      <c r="R113" s="232"/>
      <c r="S113" s="234"/>
    </row>
    <row r="114" spans="1:20" x14ac:dyDescent="0.25">
      <c r="A114" s="218"/>
      <c r="E114" s="234"/>
      <c r="H114" s="234"/>
      <c r="I114" s="232"/>
      <c r="J114" s="234"/>
      <c r="K114" s="234"/>
      <c r="L114" s="232"/>
      <c r="M114" s="234"/>
      <c r="N114" s="234"/>
      <c r="O114" s="217"/>
      <c r="Q114" s="234"/>
      <c r="R114" s="232"/>
      <c r="S114" s="234"/>
    </row>
    <row r="115" spans="1:20" x14ac:dyDescent="0.25">
      <c r="A115" s="218"/>
      <c r="E115" s="234"/>
      <c r="H115" s="234"/>
      <c r="I115" s="232"/>
      <c r="J115" s="234"/>
      <c r="K115" s="234"/>
      <c r="L115" s="232"/>
      <c r="M115" s="234"/>
      <c r="N115" s="234"/>
      <c r="O115" s="217"/>
      <c r="Q115" s="234"/>
      <c r="R115" s="232"/>
      <c r="S115" s="234"/>
    </row>
    <row r="116" spans="1:20" x14ac:dyDescent="0.25">
      <c r="A116" s="218"/>
      <c r="E116" s="234"/>
      <c r="H116" s="234"/>
      <c r="I116" s="232"/>
      <c r="J116" s="234"/>
      <c r="K116" s="234"/>
      <c r="L116" s="232"/>
      <c r="M116" s="234"/>
      <c r="N116" s="234"/>
      <c r="O116" s="217"/>
      <c r="Q116" s="234"/>
      <c r="R116" s="232"/>
      <c r="S116" s="234"/>
    </row>
    <row r="117" spans="1:20" x14ac:dyDescent="0.25">
      <c r="A117" s="218"/>
      <c r="E117" s="234"/>
      <c r="H117" s="234"/>
      <c r="I117" s="232"/>
      <c r="J117" s="234"/>
      <c r="K117" s="234"/>
      <c r="L117" s="232"/>
      <c r="M117" s="234"/>
      <c r="N117" s="234"/>
      <c r="O117" s="217"/>
      <c r="Q117" s="234"/>
      <c r="R117" s="232"/>
      <c r="S117" s="234"/>
    </row>
    <row r="118" spans="1:20" x14ac:dyDescent="0.25">
      <c r="A118" s="218"/>
      <c r="E118" s="234"/>
      <c r="H118" s="234"/>
      <c r="I118" s="232"/>
      <c r="J118" s="234"/>
      <c r="K118" s="234"/>
      <c r="L118" s="232"/>
      <c r="M118" s="234"/>
      <c r="N118" s="234"/>
      <c r="O118" s="217"/>
      <c r="Q118" s="234"/>
      <c r="R118" s="232"/>
      <c r="S118" s="234"/>
    </row>
    <row r="119" spans="1:20" x14ac:dyDescent="0.25">
      <c r="A119" s="218"/>
      <c r="E119" s="234"/>
      <c r="H119" s="234"/>
      <c r="I119" s="232"/>
      <c r="J119" s="234"/>
      <c r="K119" s="234"/>
      <c r="L119" s="232"/>
      <c r="M119" s="234"/>
      <c r="N119" s="234"/>
      <c r="O119" s="217"/>
      <c r="Q119" s="234"/>
      <c r="R119" s="232"/>
      <c r="S119" s="234"/>
    </row>
    <row r="120" spans="1:20" x14ac:dyDescent="0.25">
      <c r="E120" s="217"/>
      <c r="G120" s="217"/>
      <c r="H120" s="217"/>
      <c r="J120" s="217"/>
      <c r="K120" s="217"/>
      <c r="M120" s="217"/>
      <c r="N120" s="217"/>
      <c r="O120" s="217"/>
      <c r="P120" s="217"/>
      <c r="Q120" s="217"/>
      <c r="R120" s="217"/>
      <c r="S120" s="217"/>
      <c r="T120" s="217"/>
    </row>
    <row r="121" spans="1:20" x14ac:dyDescent="0.25">
      <c r="E121" s="217"/>
      <c r="G121" s="217"/>
      <c r="H121" s="217"/>
      <c r="J121" s="217"/>
      <c r="K121" s="217"/>
      <c r="M121" s="217"/>
      <c r="N121" s="217"/>
      <c r="O121" s="217"/>
      <c r="P121" s="217"/>
      <c r="Q121" s="217"/>
      <c r="R121" s="217"/>
      <c r="S121" s="217"/>
      <c r="T121" s="217"/>
    </row>
    <row r="122" spans="1:20" x14ac:dyDescent="0.25">
      <c r="E122" s="217"/>
      <c r="G122" s="217"/>
      <c r="H122" s="217"/>
      <c r="J122" s="217"/>
      <c r="K122" s="217"/>
      <c r="M122" s="217"/>
      <c r="N122" s="217"/>
      <c r="O122" s="217"/>
      <c r="P122" s="217"/>
      <c r="Q122" s="217"/>
      <c r="R122" s="217"/>
      <c r="S122" s="217"/>
      <c r="T122" s="217"/>
    </row>
    <row r="123" spans="1:20" x14ac:dyDescent="0.25">
      <c r="E123" s="217"/>
      <c r="G123" s="217"/>
      <c r="H123" s="217"/>
      <c r="J123" s="217"/>
      <c r="K123" s="217"/>
      <c r="M123" s="217"/>
      <c r="N123" s="217"/>
      <c r="O123" s="217"/>
      <c r="P123" s="217"/>
      <c r="Q123" s="217"/>
      <c r="R123" s="217"/>
      <c r="S123" s="217"/>
      <c r="T123" s="217"/>
    </row>
    <row r="124" spans="1:20" x14ac:dyDescent="0.25">
      <c r="E124" s="217"/>
      <c r="G124" s="217"/>
      <c r="H124" s="217"/>
      <c r="J124" s="217"/>
      <c r="K124" s="217"/>
      <c r="M124" s="217"/>
      <c r="N124" s="217"/>
      <c r="O124" s="217"/>
      <c r="P124" s="217"/>
      <c r="Q124" s="217"/>
      <c r="R124" s="217"/>
      <c r="S124" s="217"/>
      <c r="T124" s="217"/>
    </row>
    <row r="125" spans="1:20" x14ac:dyDescent="0.25">
      <c r="E125" s="217"/>
      <c r="G125" s="217"/>
      <c r="H125" s="217"/>
      <c r="J125" s="217"/>
      <c r="K125" s="217"/>
      <c r="M125" s="217"/>
      <c r="N125" s="217"/>
      <c r="O125" s="217"/>
      <c r="P125" s="217"/>
      <c r="Q125" s="217"/>
      <c r="R125" s="217"/>
      <c r="S125" s="217"/>
      <c r="T125" s="217"/>
    </row>
    <row r="126" spans="1:20" x14ac:dyDescent="0.25">
      <c r="E126" s="217"/>
      <c r="G126" s="217"/>
      <c r="H126" s="217"/>
      <c r="J126" s="217"/>
      <c r="K126" s="217"/>
      <c r="M126" s="217"/>
      <c r="N126" s="217"/>
      <c r="O126" s="217"/>
      <c r="P126" s="217"/>
      <c r="Q126" s="217"/>
      <c r="R126" s="217"/>
      <c r="S126" s="217"/>
      <c r="T126" s="217"/>
    </row>
    <row r="127" spans="1:20" x14ac:dyDescent="0.25">
      <c r="E127" s="217"/>
      <c r="G127" s="217"/>
      <c r="H127" s="217"/>
      <c r="J127" s="217"/>
      <c r="K127" s="217"/>
      <c r="M127" s="217"/>
      <c r="N127" s="217"/>
      <c r="O127" s="217"/>
      <c r="P127" s="217"/>
      <c r="Q127" s="217"/>
      <c r="R127" s="217"/>
      <c r="S127" s="217"/>
      <c r="T127" s="217"/>
    </row>
    <row r="128" spans="1:20" x14ac:dyDescent="0.25">
      <c r="E128" s="217"/>
      <c r="G128" s="217"/>
      <c r="H128" s="217"/>
      <c r="J128" s="217"/>
      <c r="K128" s="217"/>
      <c r="M128" s="217"/>
      <c r="N128" s="217"/>
      <c r="O128" s="217"/>
      <c r="P128" s="217"/>
      <c r="Q128" s="217"/>
      <c r="R128" s="217"/>
      <c r="S128" s="217"/>
      <c r="T128" s="217"/>
    </row>
    <row r="129" spans="5:20" x14ac:dyDescent="0.25">
      <c r="E129" s="217"/>
      <c r="G129" s="217"/>
      <c r="H129" s="217"/>
      <c r="J129" s="217"/>
      <c r="K129" s="217"/>
      <c r="M129" s="217"/>
      <c r="N129" s="217"/>
      <c r="O129" s="217"/>
      <c r="P129" s="217"/>
      <c r="Q129" s="217"/>
      <c r="R129" s="217"/>
      <c r="S129" s="217"/>
      <c r="T129" s="217"/>
    </row>
    <row r="130" spans="5:20" x14ac:dyDescent="0.25">
      <c r="E130" s="217"/>
      <c r="G130" s="217"/>
      <c r="H130" s="217"/>
      <c r="J130" s="217"/>
      <c r="K130" s="217"/>
      <c r="M130" s="217"/>
      <c r="N130" s="217"/>
      <c r="O130" s="217"/>
      <c r="P130" s="217"/>
      <c r="Q130" s="217"/>
      <c r="R130" s="217"/>
      <c r="S130" s="217"/>
      <c r="T130" s="217"/>
    </row>
    <row r="131" spans="5:20" x14ac:dyDescent="0.25">
      <c r="E131" s="217"/>
      <c r="G131" s="217"/>
      <c r="H131" s="217"/>
      <c r="J131" s="217"/>
      <c r="K131" s="217"/>
      <c r="M131" s="217"/>
      <c r="N131" s="217"/>
      <c r="O131" s="217"/>
      <c r="P131" s="217"/>
      <c r="Q131" s="217"/>
      <c r="R131" s="217"/>
      <c r="S131" s="217"/>
      <c r="T131" s="217"/>
    </row>
    <row r="132" spans="5:20" x14ac:dyDescent="0.25">
      <c r="E132" s="217"/>
      <c r="G132" s="217"/>
      <c r="H132" s="217"/>
      <c r="J132" s="217"/>
      <c r="K132" s="217"/>
      <c r="M132" s="217"/>
      <c r="N132" s="217"/>
      <c r="O132" s="217"/>
      <c r="P132" s="217"/>
      <c r="Q132" s="217"/>
      <c r="R132" s="217"/>
      <c r="S132" s="217"/>
      <c r="T132" s="217"/>
    </row>
    <row r="133" spans="5:20" x14ac:dyDescent="0.25">
      <c r="E133" s="217"/>
      <c r="G133" s="217"/>
      <c r="H133" s="217"/>
      <c r="J133" s="217"/>
      <c r="K133" s="217"/>
      <c r="M133" s="217"/>
      <c r="N133" s="217"/>
      <c r="O133" s="217"/>
      <c r="P133" s="217"/>
      <c r="Q133" s="217"/>
      <c r="R133" s="217"/>
      <c r="S133" s="217"/>
      <c r="T133" s="217"/>
    </row>
    <row r="134" spans="5:20" x14ac:dyDescent="0.25">
      <c r="E134" s="217"/>
      <c r="G134" s="217"/>
      <c r="H134" s="217"/>
      <c r="J134" s="217"/>
      <c r="K134" s="217"/>
      <c r="M134" s="217"/>
      <c r="N134" s="217"/>
      <c r="O134" s="217"/>
      <c r="P134" s="217"/>
      <c r="Q134" s="217"/>
      <c r="R134" s="217"/>
      <c r="S134" s="217"/>
      <c r="T134" s="217"/>
    </row>
    <row r="135" spans="5:20" x14ac:dyDescent="0.25">
      <c r="E135" s="217"/>
      <c r="G135" s="217"/>
      <c r="H135" s="217"/>
      <c r="J135" s="217"/>
      <c r="K135" s="217"/>
      <c r="M135" s="217"/>
      <c r="N135" s="217"/>
      <c r="O135" s="217"/>
      <c r="P135" s="217"/>
      <c r="Q135" s="217"/>
      <c r="R135" s="217"/>
      <c r="S135" s="217"/>
      <c r="T135" s="217"/>
    </row>
    <row r="136" spans="5:20" x14ac:dyDescent="0.25">
      <c r="E136" s="217"/>
      <c r="G136" s="217"/>
      <c r="H136" s="217"/>
      <c r="J136" s="217"/>
      <c r="K136" s="217"/>
      <c r="M136" s="217"/>
      <c r="N136" s="217"/>
      <c r="O136" s="217"/>
      <c r="P136" s="217"/>
      <c r="Q136" s="217"/>
      <c r="R136" s="217"/>
      <c r="S136" s="217"/>
      <c r="T136" s="217"/>
    </row>
    <row r="137" spans="5:20" x14ac:dyDescent="0.25">
      <c r="E137" s="217"/>
      <c r="G137" s="217"/>
      <c r="H137" s="217"/>
      <c r="J137" s="217"/>
      <c r="K137" s="217"/>
      <c r="M137" s="217"/>
      <c r="N137" s="217"/>
      <c r="O137" s="217"/>
      <c r="P137" s="217"/>
      <c r="Q137" s="217"/>
      <c r="R137" s="217"/>
      <c r="S137" s="217"/>
      <c r="T137" s="217"/>
    </row>
    <row r="138" spans="5:20" x14ac:dyDescent="0.25">
      <c r="E138" s="217"/>
      <c r="G138" s="217"/>
      <c r="H138" s="217"/>
      <c r="J138" s="217"/>
      <c r="K138" s="217"/>
      <c r="M138" s="217"/>
      <c r="N138" s="217"/>
      <c r="O138" s="217"/>
      <c r="P138" s="217"/>
      <c r="Q138" s="217"/>
      <c r="R138" s="217"/>
      <c r="S138" s="217"/>
      <c r="T138" s="217"/>
    </row>
    <row r="139" spans="5:20" x14ac:dyDescent="0.25">
      <c r="E139" s="217"/>
      <c r="G139" s="217"/>
      <c r="H139" s="217"/>
      <c r="J139" s="217"/>
      <c r="K139" s="217"/>
      <c r="M139" s="217"/>
      <c r="N139" s="217"/>
      <c r="O139" s="217"/>
      <c r="P139" s="217"/>
      <c r="Q139" s="217"/>
      <c r="R139" s="217"/>
      <c r="S139" s="217"/>
      <c r="T139" s="217"/>
    </row>
    <row r="140" spans="5:20" x14ac:dyDescent="0.25">
      <c r="E140" s="217"/>
      <c r="G140" s="217"/>
      <c r="H140" s="217"/>
      <c r="J140" s="217"/>
      <c r="K140" s="217"/>
      <c r="M140" s="217"/>
      <c r="N140" s="217"/>
      <c r="O140" s="217"/>
      <c r="P140" s="217"/>
      <c r="Q140" s="217"/>
      <c r="R140" s="217"/>
      <c r="S140" s="217"/>
      <c r="T140" s="217"/>
    </row>
    <row r="141" spans="5:20" x14ac:dyDescent="0.25">
      <c r="E141" s="217"/>
      <c r="G141" s="217"/>
      <c r="H141" s="217"/>
      <c r="J141" s="217"/>
      <c r="K141" s="217"/>
      <c r="M141" s="217"/>
      <c r="N141" s="217"/>
      <c r="O141" s="217"/>
      <c r="P141" s="217"/>
      <c r="Q141" s="217"/>
      <c r="R141" s="217"/>
      <c r="S141" s="217"/>
      <c r="T141" s="217"/>
    </row>
    <row r="142" spans="5:20" x14ac:dyDescent="0.25">
      <c r="E142" s="217"/>
      <c r="G142" s="217"/>
      <c r="H142" s="217"/>
      <c r="J142" s="217"/>
      <c r="K142" s="217"/>
      <c r="M142" s="217"/>
      <c r="N142" s="217"/>
      <c r="O142" s="217"/>
      <c r="P142" s="217"/>
      <c r="Q142" s="217"/>
      <c r="R142" s="217"/>
      <c r="S142" s="217"/>
      <c r="T142" s="217"/>
    </row>
    <row r="143" spans="5:20" x14ac:dyDescent="0.25">
      <c r="E143" s="217"/>
      <c r="G143" s="217"/>
      <c r="H143" s="217"/>
      <c r="J143" s="217"/>
      <c r="K143" s="217"/>
      <c r="M143" s="217"/>
      <c r="N143" s="217"/>
      <c r="O143" s="217"/>
      <c r="P143" s="217"/>
      <c r="Q143" s="217"/>
      <c r="R143" s="217"/>
      <c r="S143" s="217"/>
      <c r="T143" s="217"/>
    </row>
    <row r="144" spans="5:20" x14ac:dyDescent="0.25">
      <c r="E144" s="217"/>
      <c r="G144" s="217"/>
      <c r="H144" s="217"/>
      <c r="J144" s="217"/>
      <c r="K144" s="217"/>
      <c r="M144" s="217"/>
      <c r="N144" s="217"/>
      <c r="O144" s="217"/>
      <c r="P144" s="217"/>
      <c r="Q144" s="217"/>
      <c r="R144" s="217"/>
      <c r="S144" s="217"/>
      <c r="T144" s="217"/>
    </row>
    <row r="145" spans="5:20" x14ac:dyDescent="0.25">
      <c r="E145" s="217"/>
      <c r="G145" s="217"/>
      <c r="H145" s="217"/>
      <c r="J145" s="217"/>
      <c r="K145" s="217"/>
      <c r="M145" s="217"/>
      <c r="N145" s="217"/>
      <c r="O145" s="217"/>
      <c r="P145" s="217"/>
      <c r="Q145" s="217"/>
      <c r="R145" s="217"/>
      <c r="S145" s="217"/>
      <c r="T145" s="217"/>
    </row>
    <row r="146" spans="5:20" x14ac:dyDescent="0.25">
      <c r="E146" s="217"/>
      <c r="G146" s="217"/>
      <c r="H146" s="217"/>
      <c r="J146" s="217"/>
      <c r="K146" s="217"/>
      <c r="M146" s="217"/>
      <c r="N146" s="217"/>
      <c r="O146" s="217"/>
      <c r="P146" s="217"/>
      <c r="Q146" s="217"/>
      <c r="R146" s="217"/>
      <c r="S146" s="217"/>
      <c r="T146" s="217"/>
    </row>
    <row r="147" spans="5:20" x14ac:dyDescent="0.25">
      <c r="E147" s="217"/>
      <c r="G147" s="217"/>
      <c r="H147" s="217"/>
      <c r="J147" s="217"/>
      <c r="K147" s="217"/>
      <c r="M147" s="217"/>
      <c r="N147" s="217"/>
      <c r="O147" s="217"/>
      <c r="P147" s="217"/>
      <c r="Q147" s="217"/>
      <c r="R147" s="217"/>
      <c r="S147" s="217"/>
      <c r="T147" s="217"/>
    </row>
    <row r="148" spans="5:20" x14ac:dyDescent="0.25">
      <c r="E148" s="217"/>
      <c r="G148" s="217"/>
      <c r="H148" s="217"/>
      <c r="J148" s="217"/>
      <c r="K148" s="217"/>
      <c r="M148" s="217"/>
      <c r="N148" s="217"/>
      <c r="O148" s="217"/>
      <c r="P148" s="217"/>
      <c r="Q148" s="217"/>
      <c r="R148" s="217"/>
      <c r="S148" s="217"/>
      <c r="T148" s="217"/>
    </row>
    <row r="149" spans="5:20" x14ac:dyDescent="0.25">
      <c r="E149" s="217"/>
      <c r="G149" s="217"/>
      <c r="H149" s="217"/>
      <c r="J149" s="217"/>
      <c r="K149" s="217"/>
      <c r="M149" s="217"/>
      <c r="N149" s="217"/>
      <c r="O149" s="217"/>
      <c r="P149" s="217"/>
      <c r="Q149" s="217"/>
      <c r="R149" s="217"/>
      <c r="S149" s="217"/>
      <c r="T149" s="217"/>
    </row>
    <row r="150" spans="5:20" x14ac:dyDescent="0.25">
      <c r="E150" s="217"/>
      <c r="G150" s="217"/>
      <c r="H150" s="217"/>
      <c r="J150" s="217"/>
      <c r="K150" s="217"/>
      <c r="M150" s="217"/>
      <c r="N150" s="217"/>
      <c r="O150" s="217"/>
      <c r="P150" s="217"/>
      <c r="Q150" s="217"/>
      <c r="R150" s="217"/>
      <c r="S150" s="217"/>
      <c r="T150" s="217"/>
    </row>
    <row r="151" spans="5:20" x14ac:dyDescent="0.25">
      <c r="E151" s="217"/>
      <c r="G151" s="217"/>
      <c r="H151" s="217"/>
      <c r="J151" s="217"/>
      <c r="K151" s="217"/>
      <c r="M151" s="217"/>
      <c r="N151" s="217"/>
      <c r="O151" s="217"/>
      <c r="P151" s="217"/>
      <c r="Q151" s="217"/>
      <c r="R151" s="217"/>
      <c r="S151" s="217"/>
      <c r="T151" s="217"/>
    </row>
    <row r="152" spans="5:20" x14ac:dyDescent="0.25">
      <c r="E152" s="217"/>
      <c r="G152" s="217"/>
      <c r="H152" s="217"/>
      <c r="J152" s="217"/>
      <c r="K152" s="217"/>
      <c r="M152" s="217"/>
      <c r="N152" s="217"/>
      <c r="O152" s="217"/>
      <c r="P152" s="217"/>
      <c r="Q152" s="217"/>
      <c r="R152" s="217"/>
      <c r="S152" s="217"/>
      <c r="T152" s="217"/>
    </row>
    <row r="153" spans="5:20" x14ac:dyDescent="0.25">
      <c r="E153" s="217"/>
      <c r="G153" s="217"/>
      <c r="H153" s="217"/>
      <c r="J153" s="217"/>
      <c r="K153" s="217"/>
      <c r="M153" s="217"/>
      <c r="N153" s="217"/>
      <c r="O153" s="217"/>
      <c r="P153" s="217"/>
      <c r="Q153" s="217"/>
      <c r="R153" s="217"/>
      <c r="S153" s="217"/>
      <c r="T153" s="217"/>
    </row>
    <row r="154" spans="5:20" x14ac:dyDescent="0.25">
      <c r="E154" s="217"/>
      <c r="G154" s="217"/>
      <c r="H154" s="217"/>
      <c r="J154" s="217"/>
      <c r="K154" s="217"/>
      <c r="M154" s="217"/>
      <c r="N154" s="217"/>
      <c r="O154" s="217"/>
      <c r="P154" s="217"/>
      <c r="Q154" s="217"/>
      <c r="R154" s="217"/>
      <c r="S154" s="217"/>
      <c r="T154" s="217"/>
    </row>
    <row r="155" spans="5:20" x14ac:dyDescent="0.25">
      <c r="E155" s="217"/>
      <c r="G155" s="217"/>
      <c r="H155" s="217"/>
      <c r="J155" s="217"/>
      <c r="K155" s="217"/>
      <c r="M155" s="217"/>
      <c r="N155" s="217"/>
      <c r="O155" s="217"/>
      <c r="P155" s="217"/>
      <c r="Q155" s="217"/>
      <c r="R155" s="217"/>
      <c r="S155" s="217"/>
      <c r="T155" s="217"/>
    </row>
    <row r="156" spans="5:20" x14ac:dyDescent="0.25">
      <c r="E156" s="217"/>
      <c r="G156" s="217"/>
      <c r="H156" s="217"/>
      <c r="J156" s="217"/>
      <c r="K156" s="217"/>
      <c r="M156" s="217"/>
      <c r="N156" s="217"/>
      <c r="O156" s="217"/>
      <c r="P156" s="217"/>
      <c r="Q156" s="217"/>
      <c r="R156" s="217"/>
      <c r="S156" s="217"/>
      <c r="T156" s="217"/>
    </row>
    <row r="157" spans="5:20" x14ac:dyDescent="0.25">
      <c r="E157" s="217"/>
      <c r="G157" s="217"/>
      <c r="H157" s="217"/>
      <c r="J157" s="217"/>
      <c r="K157" s="217"/>
      <c r="M157" s="217"/>
      <c r="N157" s="217"/>
      <c r="O157" s="217"/>
      <c r="P157" s="217"/>
      <c r="Q157" s="217"/>
      <c r="R157" s="217"/>
      <c r="S157" s="217"/>
      <c r="T157" s="217"/>
    </row>
    <row r="158" spans="5:20" x14ac:dyDescent="0.25">
      <c r="E158" s="217"/>
      <c r="G158" s="217"/>
      <c r="H158" s="217"/>
      <c r="J158" s="217"/>
      <c r="K158" s="217"/>
      <c r="M158" s="217"/>
      <c r="N158" s="217"/>
      <c r="O158" s="217"/>
      <c r="P158" s="217"/>
      <c r="Q158" s="217"/>
      <c r="R158" s="217"/>
      <c r="S158" s="217"/>
      <c r="T158" s="217"/>
    </row>
    <row r="159" spans="5:20" x14ac:dyDescent="0.25">
      <c r="E159" s="217"/>
      <c r="G159" s="217"/>
      <c r="H159" s="217"/>
      <c r="J159" s="217"/>
      <c r="K159" s="217"/>
      <c r="M159" s="217"/>
      <c r="N159" s="217"/>
      <c r="O159" s="217"/>
      <c r="P159" s="217"/>
      <c r="Q159" s="217"/>
      <c r="R159" s="217"/>
      <c r="S159" s="217"/>
      <c r="T159" s="217"/>
    </row>
    <row r="160" spans="5:20" x14ac:dyDescent="0.25">
      <c r="E160" s="217"/>
      <c r="G160" s="217"/>
      <c r="H160" s="217"/>
      <c r="J160" s="217"/>
      <c r="K160" s="217"/>
      <c r="M160" s="217"/>
      <c r="N160" s="217"/>
      <c r="O160" s="217"/>
      <c r="P160" s="217"/>
      <c r="Q160" s="217"/>
      <c r="R160" s="217"/>
      <c r="S160" s="217"/>
      <c r="T160" s="217"/>
    </row>
    <row r="161" spans="5:20" x14ac:dyDescent="0.25">
      <c r="E161" s="217"/>
      <c r="G161" s="217"/>
      <c r="H161" s="217"/>
      <c r="J161" s="217"/>
      <c r="K161" s="217"/>
      <c r="M161" s="217"/>
      <c r="N161" s="217"/>
      <c r="O161" s="217"/>
      <c r="P161" s="217"/>
      <c r="Q161" s="217"/>
      <c r="R161" s="217"/>
      <c r="S161" s="217"/>
      <c r="T161" s="217"/>
    </row>
    <row r="162" spans="5:20" x14ac:dyDescent="0.25">
      <c r="E162" s="217"/>
      <c r="G162" s="217"/>
      <c r="H162" s="217"/>
      <c r="J162" s="217"/>
      <c r="K162" s="217"/>
      <c r="M162" s="217"/>
      <c r="N162" s="217"/>
      <c r="O162" s="217"/>
      <c r="P162" s="217"/>
      <c r="Q162" s="217"/>
      <c r="R162" s="217"/>
      <c r="S162" s="217"/>
      <c r="T162" s="217"/>
    </row>
    <row r="163" spans="5:20" x14ac:dyDescent="0.25">
      <c r="E163" s="217"/>
      <c r="G163" s="217"/>
      <c r="H163" s="217"/>
      <c r="J163" s="217"/>
      <c r="K163" s="217"/>
      <c r="M163" s="217"/>
      <c r="N163" s="217"/>
      <c r="O163" s="217"/>
      <c r="P163" s="217"/>
      <c r="Q163" s="217"/>
      <c r="R163" s="217"/>
      <c r="S163" s="217"/>
      <c r="T163" s="217"/>
    </row>
    <row r="164" spans="5:20" x14ac:dyDescent="0.25">
      <c r="E164" s="217"/>
      <c r="G164" s="217"/>
      <c r="H164" s="217"/>
      <c r="J164" s="217"/>
      <c r="K164" s="217"/>
      <c r="M164" s="217"/>
      <c r="N164" s="217"/>
      <c r="O164" s="217"/>
      <c r="P164" s="217"/>
      <c r="Q164" s="217"/>
      <c r="R164" s="217"/>
      <c r="S164" s="217"/>
      <c r="T164" s="217"/>
    </row>
    <row r="165" spans="5:20" x14ac:dyDescent="0.25">
      <c r="E165" s="217"/>
      <c r="G165" s="217"/>
      <c r="H165" s="217"/>
      <c r="J165" s="217"/>
      <c r="K165" s="217"/>
      <c r="M165" s="217"/>
      <c r="N165" s="217"/>
      <c r="O165" s="217"/>
      <c r="P165" s="217"/>
      <c r="Q165" s="217"/>
      <c r="R165" s="217"/>
      <c r="S165" s="217"/>
      <c r="T165" s="217"/>
    </row>
    <row r="166" spans="5:20" x14ac:dyDescent="0.25">
      <c r="E166" s="217"/>
      <c r="G166" s="217"/>
      <c r="H166" s="217"/>
      <c r="J166" s="217"/>
      <c r="K166" s="217"/>
      <c r="M166" s="217"/>
      <c r="N166" s="217"/>
      <c r="O166" s="217"/>
      <c r="P166" s="217"/>
      <c r="Q166" s="217"/>
      <c r="R166" s="217"/>
      <c r="S166" s="217"/>
      <c r="T166" s="217"/>
    </row>
    <row r="167" spans="5:20" x14ac:dyDescent="0.25">
      <c r="E167" s="217"/>
      <c r="G167" s="217"/>
      <c r="H167" s="217"/>
      <c r="J167" s="217"/>
      <c r="K167" s="217"/>
      <c r="M167" s="217"/>
      <c r="N167" s="217"/>
      <c r="O167" s="217"/>
      <c r="P167" s="217"/>
      <c r="Q167" s="217"/>
      <c r="R167" s="217"/>
      <c r="S167" s="217"/>
      <c r="T167" s="217"/>
    </row>
    <row r="168" spans="5:20" x14ac:dyDescent="0.25">
      <c r="E168" s="217"/>
      <c r="G168" s="217"/>
      <c r="H168" s="217"/>
      <c r="J168" s="217"/>
      <c r="K168" s="217"/>
      <c r="M168" s="217"/>
      <c r="N168" s="217"/>
      <c r="O168" s="217"/>
      <c r="P168" s="217"/>
      <c r="Q168" s="217"/>
      <c r="R168" s="217"/>
      <c r="S168" s="217"/>
      <c r="T168" s="217"/>
    </row>
    <row r="169" spans="5:20" x14ac:dyDescent="0.25">
      <c r="E169" s="217"/>
      <c r="G169" s="217"/>
      <c r="H169" s="217"/>
      <c r="J169" s="217"/>
      <c r="K169" s="217"/>
      <c r="M169" s="217"/>
      <c r="N169" s="217"/>
      <c r="O169" s="217"/>
      <c r="P169" s="217"/>
      <c r="Q169" s="217"/>
      <c r="R169" s="217"/>
      <c r="S169" s="217"/>
      <c r="T169" s="217"/>
    </row>
    <row r="170" spans="5:20" x14ac:dyDescent="0.25">
      <c r="E170" s="217"/>
      <c r="G170" s="217"/>
      <c r="H170" s="217"/>
      <c r="J170" s="217"/>
      <c r="K170" s="217"/>
      <c r="M170" s="217"/>
      <c r="N170" s="217"/>
      <c r="O170" s="217"/>
      <c r="P170" s="217"/>
      <c r="Q170" s="217"/>
      <c r="R170" s="217"/>
      <c r="S170" s="217"/>
      <c r="T170" s="217"/>
    </row>
    <row r="171" spans="5:20" x14ac:dyDescent="0.25">
      <c r="E171" s="217"/>
      <c r="G171" s="217"/>
      <c r="H171" s="217"/>
      <c r="J171" s="217"/>
      <c r="K171" s="217"/>
      <c r="M171" s="217"/>
      <c r="N171" s="217"/>
      <c r="O171" s="217"/>
      <c r="P171" s="217"/>
      <c r="Q171" s="217"/>
      <c r="R171" s="217"/>
      <c r="S171" s="217"/>
      <c r="T171" s="217"/>
    </row>
    <row r="172" spans="5:20" x14ac:dyDescent="0.25">
      <c r="E172" s="217"/>
      <c r="G172" s="217"/>
      <c r="H172" s="217"/>
      <c r="J172" s="217"/>
      <c r="K172" s="217"/>
      <c r="M172" s="217"/>
      <c r="N172" s="217"/>
      <c r="O172" s="217"/>
      <c r="P172" s="217"/>
      <c r="Q172" s="217"/>
      <c r="R172" s="217"/>
      <c r="S172" s="217"/>
      <c r="T172" s="217"/>
    </row>
    <row r="173" spans="5:20" x14ac:dyDescent="0.25">
      <c r="E173" s="217"/>
      <c r="G173" s="217"/>
      <c r="H173" s="217"/>
      <c r="J173" s="217"/>
      <c r="K173" s="217"/>
      <c r="M173" s="217"/>
      <c r="N173" s="217"/>
      <c r="O173" s="217"/>
      <c r="P173" s="217"/>
      <c r="Q173" s="217"/>
      <c r="R173" s="217"/>
      <c r="S173" s="217"/>
      <c r="T173" s="217"/>
    </row>
    <row r="174" spans="5:20" x14ac:dyDescent="0.25">
      <c r="E174" s="217"/>
      <c r="G174" s="217"/>
      <c r="H174" s="217"/>
      <c r="J174" s="217"/>
      <c r="K174" s="217"/>
      <c r="M174" s="217"/>
      <c r="N174" s="217"/>
      <c r="O174" s="217"/>
      <c r="P174" s="217"/>
      <c r="Q174" s="217"/>
      <c r="R174" s="217"/>
      <c r="S174" s="217"/>
      <c r="T174" s="217"/>
    </row>
    <row r="175" spans="5:20" x14ac:dyDescent="0.25">
      <c r="E175" s="217"/>
      <c r="G175" s="217"/>
      <c r="H175" s="217"/>
      <c r="J175" s="217"/>
      <c r="K175" s="217"/>
      <c r="M175" s="217"/>
      <c r="N175" s="217"/>
      <c r="O175" s="217"/>
      <c r="P175" s="217"/>
      <c r="Q175" s="217"/>
      <c r="R175" s="217"/>
      <c r="S175" s="217"/>
      <c r="T175" s="217"/>
    </row>
    <row r="176" spans="5:20" x14ac:dyDescent="0.25">
      <c r="E176" s="217"/>
      <c r="G176" s="217"/>
      <c r="H176" s="217"/>
      <c r="J176" s="217"/>
      <c r="K176" s="217"/>
      <c r="M176" s="217"/>
      <c r="N176" s="217"/>
      <c r="O176" s="217"/>
      <c r="P176" s="217"/>
      <c r="Q176" s="217"/>
      <c r="R176" s="217"/>
      <c r="S176" s="217"/>
      <c r="T176" s="217"/>
    </row>
    <row r="177" spans="5:20" x14ac:dyDescent="0.25">
      <c r="E177" s="217"/>
      <c r="G177" s="217"/>
      <c r="H177" s="217"/>
      <c r="J177" s="217"/>
      <c r="K177" s="217"/>
      <c r="M177" s="217"/>
      <c r="N177" s="217"/>
      <c r="O177" s="217"/>
      <c r="P177" s="217"/>
      <c r="Q177" s="217"/>
      <c r="R177" s="217"/>
      <c r="S177" s="217"/>
      <c r="T177" s="217"/>
    </row>
    <row r="178" spans="5:20" x14ac:dyDescent="0.25">
      <c r="E178" s="217"/>
      <c r="G178" s="217"/>
      <c r="H178" s="217"/>
      <c r="J178" s="217"/>
      <c r="K178" s="217"/>
      <c r="M178" s="217"/>
      <c r="N178" s="217"/>
      <c r="O178" s="217"/>
      <c r="P178" s="217"/>
      <c r="Q178" s="217"/>
      <c r="R178" s="217"/>
      <c r="S178" s="217"/>
      <c r="T178" s="217"/>
    </row>
    <row r="179" spans="5:20" x14ac:dyDescent="0.25">
      <c r="E179" s="217"/>
      <c r="G179" s="217"/>
      <c r="H179" s="217"/>
      <c r="J179" s="217"/>
      <c r="K179" s="217"/>
      <c r="M179" s="217"/>
      <c r="N179" s="217"/>
      <c r="O179" s="217"/>
      <c r="P179" s="217"/>
      <c r="Q179" s="217"/>
      <c r="R179" s="217"/>
      <c r="S179" s="217"/>
      <c r="T179" s="217"/>
    </row>
    <row r="180" spans="5:20" x14ac:dyDescent="0.25">
      <c r="E180" s="217"/>
      <c r="G180" s="217"/>
      <c r="H180" s="217"/>
      <c r="J180" s="217"/>
      <c r="K180" s="217"/>
      <c r="M180" s="217"/>
      <c r="N180" s="217"/>
      <c r="O180" s="217"/>
      <c r="P180" s="217"/>
      <c r="Q180" s="217"/>
      <c r="R180" s="217"/>
      <c r="S180" s="217"/>
      <c r="T180" s="217"/>
    </row>
    <row r="181" spans="5:20" x14ac:dyDescent="0.25">
      <c r="E181" s="217"/>
      <c r="G181" s="217"/>
      <c r="H181" s="217"/>
      <c r="J181" s="217"/>
      <c r="K181" s="217"/>
      <c r="M181" s="217"/>
      <c r="N181" s="217"/>
      <c r="O181" s="217"/>
      <c r="P181" s="217"/>
      <c r="Q181" s="217"/>
      <c r="R181" s="217"/>
      <c r="S181" s="217"/>
      <c r="T181" s="217"/>
    </row>
    <row r="182" spans="5:20" x14ac:dyDescent="0.25">
      <c r="E182" s="217"/>
      <c r="G182" s="217"/>
      <c r="H182" s="217"/>
      <c r="J182" s="217"/>
      <c r="K182" s="217"/>
      <c r="M182" s="217"/>
      <c r="N182" s="217"/>
      <c r="O182" s="217"/>
      <c r="P182" s="217"/>
      <c r="Q182" s="217"/>
      <c r="R182" s="217"/>
      <c r="S182" s="217"/>
      <c r="T182" s="217"/>
    </row>
    <row r="183" spans="5:20" x14ac:dyDescent="0.25">
      <c r="E183" s="217"/>
      <c r="G183" s="217"/>
      <c r="H183" s="217"/>
      <c r="J183" s="217"/>
      <c r="K183" s="217"/>
      <c r="M183" s="217"/>
      <c r="N183" s="217"/>
      <c r="O183" s="217"/>
      <c r="P183" s="217"/>
      <c r="Q183" s="217"/>
      <c r="R183" s="217"/>
      <c r="S183" s="217"/>
      <c r="T183" s="217"/>
    </row>
    <row r="184" spans="5:20" x14ac:dyDescent="0.25">
      <c r="E184" s="217"/>
      <c r="G184" s="217"/>
      <c r="H184" s="217"/>
      <c r="J184" s="217"/>
      <c r="K184" s="217"/>
      <c r="M184" s="217"/>
      <c r="N184" s="217"/>
      <c r="O184" s="217"/>
      <c r="P184" s="217"/>
      <c r="Q184" s="217"/>
      <c r="R184" s="217"/>
      <c r="S184" s="217"/>
      <c r="T184" s="217"/>
    </row>
    <row r="185" spans="5:20" x14ac:dyDescent="0.25">
      <c r="E185" s="217"/>
      <c r="G185" s="217"/>
      <c r="H185" s="217"/>
      <c r="J185" s="217"/>
      <c r="K185" s="217"/>
      <c r="M185" s="217"/>
      <c r="N185" s="217"/>
      <c r="O185" s="217"/>
      <c r="P185" s="217"/>
      <c r="Q185" s="217"/>
      <c r="R185" s="217"/>
      <c r="S185" s="217"/>
      <c r="T185" s="217"/>
    </row>
    <row r="186" spans="5:20" x14ac:dyDescent="0.25">
      <c r="E186" s="217"/>
      <c r="G186" s="217"/>
      <c r="H186" s="217"/>
      <c r="J186" s="217"/>
      <c r="K186" s="217"/>
      <c r="M186" s="217"/>
      <c r="N186" s="217"/>
      <c r="O186" s="217"/>
      <c r="P186" s="217"/>
      <c r="Q186" s="217"/>
      <c r="R186" s="217"/>
      <c r="S186" s="217"/>
      <c r="T186" s="217"/>
    </row>
    <row r="187" spans="5:20" x14ac:dyDescent="0.25">
      <c r="E187" s="217"/>
      <c r="G187" s="217"/>
      <c r="H187" s="217"/>
      <c r="J187" s="217"/>
      <c r="K187" s="217"/>
      <c r="M187" s="217"/>
      <c r="N187" s="217"/>
      <c r="O187" s="217"/>
      <c r="P187" s="217"/>
      <c r="Q187" s="217"/>
      <c r="R187" s="217"/>
      <c r="S187" s="217"/>
      <c r="T187" s="217"/>
    </row>
    <row r="188" spans="5:20" x14ac:dyDescent="0.25">
      <c r="E188" s="217"/>
      <c r="G188" s="217"/>
      <c r="H188" s="217"/>
      <c r="J188" s="217"/>
      <c r="K188" s="217"/>
      <c r="M188" s="217"/>
      <c r="N188" s="217"/>
      <c r="O188" s="217"/>
      <c r="P188" s="217"/>
      <c r="Q188" s="217"/>
      <c r="R188" s="217"/>
      <c r="S188" s="217"/>
      <c r="T188" s="217"/>
    </row>
    <row r="189" spans="5:20" x14ac:dyDescent="0.25">
      <c r="E189" s="217"/>
      <c r="G189" s="217"/>
      <c r="H189" s="217"/>
      <c r="J189" s="217"/>
      <c r="K189" s="217"/>
      <c r="M189" s="217"/>
      <c r="N189" s="217"/>
      <c r="O189" s="217"/>
      <c r="P189" s="217"/>
      <c r="Q189" s="217"/>
      <c r="R189" s="217"/>
      <c r="S189" s="217"/>
      <c r="T189" s="217"/>
    </row>
    <row r="190" spans="5:20" x14ac:dyDescent="0.25">
      <c r="E190" s="217"/>
      <c r="G190" s="217"/>
      <c r="H190" s="217"/>
      <c r="J190" s="217"/>
      <c r="K190" s="217"/>
      <c r="M190" s="217"/>
      <c r="N190" s="217"/>
      <c r="O190" s="217"/>
      <c r="P190" s="217"/>
      <c r="Q190" s="217"/>
      <c r="R190" s="217"/>
      <c r="S190" s="217"/>
      <c r="T190" s="217"/>
    </row>
    <row r="191" spans="5:20" x14ac:dyDescent="0.25">
      <c r="E191" s="217"/>
      <c r="G191" s="217"/>
      <c r="H191" s="217"/>
      <c r="J191" s="217"/>
      <c r="K191" s="217"/>
      <c r="M191" s="217"/>
      <c r="N191" s="217"/>
      <c r="O191" s="217"/>
      <c r="P191" s="217"/>
      <c r="Q191" s="217"/>
      <c r="R191" s="217"/>
      <c r="S191" s="217"/>
      <c r="T191" s="217"/>
    </row>
    <row r="192" spans="5:20" x14ac:dyDescent="0.25">
      <c r="E192" s="217"/>
      <c r="G192" s="217"/>
      <c r="H192" s="217"/>
      <c r="J192" s="217"/>
      <c r="K192" s="217"/>
      <c r="M192" s="217"/>
      <c r="N192" s="217"/>
      <c r="O192" s="217"/>
      <c r="P192" s="217"/>
      <c r="Q192" s="217"/>
      <c r="R192" s="217"/>
      <c r="S192" s="217"/>
      <c r="T192" s="217"/>
    </row>
    <row r="193" spans="5:20" x14ac:dyDescent="0.25">
      <c r="E193" s="217"/>
      <c r="G193" s="217"/>
      <c r="H193" s="217"/>
      <c r="J193" s="217"/>
      <c r="K193" s="217"/>
      <c r="M193" s="217"/>
      <c r="N193" s="217"/>
      <c r="O193" s="217"/>
      <c r="P193" s="217"/>
      <c r="Q193" s="217"/>
      <c r="R193" s="217"/>
      <c r="S193" s="217"/>
      <c r="T193" s="217"/>
    </row>
    <row r="194" spans="5:20" x14ac:dyDescent="0.25">
      <c r="E194" s="217"/>
      <c r="G194" s="217"/>
      <c r="H194" s="217"/>
      <c r="J194" s="217"/>
      <c r="K194" s="217"/>
      <c r="M194" s="217"/>
      <c r="N194" s="217"/>
      <c r="O194" s="217"/>
      <c r="P194" s="217"/>
      <c r="Q194" s="217"/>
      <c r="R194" s="217"/>
      <c r="S194" s="217"/>
      <c r="T194" s="217"/>
    </row>
    <row r="195" spans="5:20" x14ac:dyDescent="0.25">
      <c r="E195" s="217"/>
      <c r="G195" s="217"/>
      <c r="H195" s="217"/>
      <c r="J195" s="217"/>
      <c r="K195" s="217"/>
      <c r="M195" s="217"/>
      <c r="N195" s="217"/>
      <c r="O195" s="217"/>
      <c r="P195" s="217"/>
      <c r="Q195" s="217"/>
      <c r="R195" s="217"/>
      <c r="S195" s="217"/>
      <c r="T195" s="217"/>
    </row>
    <row r="196" spans="5:20" x14ac:dyDescent="0.25">
      <c r="E196" s="217"/>
      <c r="G196" s="217"/>
      <c r="H196" s="217"/>
      <c r="J196" s="217"/>
      <c r="K196" s="217"/>
      <c r="M196" s="217"/>
      <c r="N196" s="217"/>
      <c r="O196" s="217"/>
      <c r="P196" s="217"/>
      <c r="Q196" s="217"/>
      <c r="R196" s="217"/>
      <c r="S196" s="217"/>
      <c r="T196" s="217"/>
    </row>
    <row r="197" spans="5:20" x14ac:dyDescent="0.25">
      <c r="E197" s="217"/>
      <c r="G197" s="217"/>
      <c r="H197" s="217"/>
      <c r="J197" s="217"/>
      <c r="K197" s="217"/>
      <c r="M197" s="217"/>
      <c r="N197" s="217"/>
      <c r="O197" s="217"/>
      <c r="P197" s="217"/>
      <c r="Q197" s="217"/>
      <c r="R197" s="217"/>
      <c r="S197" s="217"/>
      <c r="T197" s="217"/>
    </row>
    <row r="198" spans="5:20" x14ac:dyDescent="0.25">
      <c r="E198" s="217"/>
      <c r="G198" s="217"/>
      <c r="H198" s="217"/>
      <c r="J198" s="217"/>
      <c r="K198" s="217"/>
      <c r="M198" s="217"/>
      <c r="N198" s="217"/>
      <c r="O198" s="217"/>
      <c r="P198" s="217"/>
      <c r="Q198" s="217"/>
      <c r="R198" s="217"/>
      <c r="S198" s="217"/>
      <c r="T198" s="217"/>
    </row>
    <row r="199" spans="5:20" x14ac:dyDescent="0.25">
      <c r="E199" s="217"/>
      <c r="G199" s="217"/>
      <c r="H199" s="217"/>
      <c r="J199" s="217"/>
      <c r="K199" s="217"/>
      <c r="M199" s="217"/>
      <c r="N199" s="217"/>
      <c r="O199" s="217"/>
      <c r="P199" s="217"/>
      <c r="Q199" s="217"/>
      <c r="R199" s="217"/>
      <c r="S199" s="217"/>
      <c r="T199" s="217"/>
    </row>
    <row r="200" spans="5:20" x14ac:dyDescent="0.25">
      <c r="E200" s="217"/>
      <c r="G200" s="217"/>
      <c r="H200" s="217"/>
      <c r="J200" s="217"/>
      <c r="K200" s="217"/>
      <c r="M200" s="217"/>
      <c r="N200" s="217"/>
      <c r="O200" s="217"/>
      <c r="P200" s="217"/>
      <c r="Q200" s="217"/>
      <c r="R200" s="217"/>
      <c r="S200" s="217"/>
      <c r="T200" s="217"/>
    </row>
    <row r="201" spans="5:20" x14ac:dyDescent="0.25">
      <c r="E201" s="217"/>
      <c r="G201" s="217"/>
      <c r="H201" s="217"/>
      <c r="J201" s="217"/>
      <c r="K201" s="217"/>
      <c r="M201" s="217"/>
      <c r="N201" s="217"/>
      <c r="O201" s="217"/>
      <c r="P201" s="217"/>
      <c r="Q201" s="217"/>
      <c r="R201" s="217"/>
      <c r="S201" s="217"/>
      <c r="T201" s="217"/>
    </row>
    <row r="202" spans="5:20" x14ac:dyDescent="0.25">
      <c r="E202" s="217"/>
      <c r="G202" s="217"/>
      <c r="H202" s="217"/>
      <c r="J202" s="217"/>
      <c r="K202" s="217"/>
      <c r="M202" s="217"/>
      <c r="N202" s="217"/>
      <c r="O202" s="217"/>
      <c r="P202" s="217"/>
      <c r="Q202" s="217"/>
      <c r="R202" s="217"/>
      <c r="S202" s="217"/>
      <c r="T202" s="217"/>
    </row>
    <row r="203" spans="5:20" x14ac:dyDescent="0.25">
      <c r="E203" s="217"/>
      <c r="G203" s="217"/>
      <c r="H203" s="217"/>
      <c r="J203" s="217"/>
      <c r="K203" s="217"/>
      <c r="M203" s="217"/>
      <c r="N203" s="217"/>
      <c r="O203" s="217"/>
      <c r="P203" s="217"/>
      <c r="Q203" s="217"/>
      <c r="R203" s="217"/>
      <c r="S203" s="217"/>
      <c r="T203" s="217"/>
    </row>
    <row r="204" spans="5:20" x14ac:dyDescent="0.25">
      <c r="E204" s="217"/>
      <c r="G204" s="217"/>
      <c r="H204" s="217"/>
      <c r="J204" s="217"/>
      <c r="K204" s="217"/>
      <c r="M204" s="217"/>
      <c r="N204" s="217"/>
      <c r="O204" s="217"/>
      <c r="P204" s="217"/>
      <c r="Q204" s="217"/>
      <c r="R204" s="217"/>
      <c r="S204" s="217"/>
      <c r="T204" s="217"/>
    </row>
    <row r="205" spans="5:20" x14ac:dyDescent="0.25">
      <c r="E205" s="217"/>
      <c r="G205" s="217"/>
      <c r="H205" s="217"/>
      <c r="J205" s="217"/>
      <c r="K205" s="217"/>
      <c r="M205" s="217"/>
      <c r="N205" s="217"/>
      <c r="O205" s="217"/>
      <c r="P205" s="217"/>
      <c r="Q205" s="217"/>
      <c r="R205" s="217"/>
      <c r="S205" s="217"/>
      <c r="T205" s="217"/>
    </row>
    <row r="206" spans="5:20" x14ac:dyDescent="0.25">
      <c r="E206" s="217"/>
      <c r="G206" s="217"/>
      <c r="H206" s="217"/>
      <c r="J206" s="217"/>
      <c r="K206" s="217"/>
      <c r="M206" s="217"/>
      <c r="N206" s="217"/>
      <c r="O206" s="217"/>
      <c r="P206" s="217"/>
      <c r="Q206" s="217"/>
      <c r="R206" s="217"/>
      <c r="S206" s="217"/>
      <c r="T206" s="217"/>
    </row>
    <row r="207" spans="5:20" x14ac:dyDescent="0.25">
      <c r="E207" s="217"/>
      <c r="G207" s="217"/>
      <c r="H207" s="217"/>
      <c r="J207" s="217"/>
      <c r="K207" s="217"/>
      <c r="M207" s="217"/>
      <c r="N207" s="217"/>
      <c r="O207" s="217"/>
      <c r="P207" s="217"/>
      <c r="Q207" s="217"/>
      <c r="R207" s="217"/>
      <c r="S207" s="217"/>
      <c r="T207" s="217"/>
    </row>
    <row r="208" spans="5:20" x14ac:dyDescent="0.25">
      <c r="E208" s="217"/>
      <c r="G208" s="217"/>
      <c r="H208" s="217"/>
      <c r="J208" s="217"/>
      <c r="K208" s="217"/>
      <c r="M208" s="217"/>
      <c r="N208" s="217"/>
      <c r="O208" s="217"/>
      <c r="P208" s="217"/>
      <c r="Q208" s="217"/>
      <c r="R208" s="217"/>
      <c r="S208" s="217"/>
      <c r="T208" s="217"/>
    </row>
    <row r="209" spans="5:20" x14ac:dyDescent="0.25">
      <c r="E209" s="217"/>
      <c r="G209" s="217"/>
      <c r="H209" s="217"/>
      <c r="J209" s="217"/>
      <c r="K209" s="217"/>
      <c r="M209" s="217"/>
      <c r="N209" s="217"/>
      <c r="O209" s="217"/>
      <c r="P209" s="217"/>
      <c r="Q209" s="217"/>
      <c r="R209" s="217"/>
      <c r="S209" s="217"/>
      <c r="T209" s="217"/>
    </row>
    <row r="210" spans="5:20" x14ac:dyDescent="0.25">
      <c r="E210" s="217"/>
      <c r="G210" s="217"/>
      <c r="H210" s="217"/>
      <c r="J210" s="217"/>
      <c r="K210" s="217"/>
      <c r="M210" s="217"/>
      <c r="N210" s="217"/>
      <c r="O210" s="217"/>
      <c r="P210" s="217"/>
      <c r="Q210" s="217"/>
      <c r="R210" s="217"/>
      <c r="S210" s="217"/>
      <c r="T210" s="217"/>
    </row>
    <row r="211" spans="5:20" x14ac:dyDescent="0.25">
      <c r="E211" s="217"/>
      <c r="G211" s="217"/>
      <c r="H211" s="217"/>
      <c r="J211" s="217"/>
      <c r="K211" s="217"/>
      <c r="M211" s="217"/>
      <c r="N211" s="217"/>
      <c r="O211" s="217"/>
      <c r="P211" s="217"/>
      <c r="Q211" s="217"/>
      <c r="R211" s="217"/>
      <c r="S211" s="217"/>
      <c r="T211" s="217"/>
    </row>
    <row r="212" spans="5:20" x14ac:dyDescent="0.25">
      <c r="E212" s="217"/>
      <c r="G212" s="217"/>
      <c r="H212" s="217"/>
      <c r="J212" s="217"/>
      <c r="K212" s="217"/>
      <c r="M212" s="217"/>
      <c r="N212" s="217"/>
      <c r="O212" s="217"/>
      <c r="P212" s="217"/>
      <c r="Q212" s="217"/>
      <c r="R212" s="217"/>
      <c r="S212" s="217"/>
      <c r="T212" s="217"/>
    </row>
    <row r="213" spans="5:20" x14ac:dyDescent="0.25">
      <c r="E213" s="217"/>
      <c r="G213" s="217"/>
      <c r="H213" s="217"/>
      <c r="J213" s="217"/>
      <c r="K213" s="217"/>
      <c r="M213" s="217"/>
      <c r="N213" s="217"/>
      <c r="O213" s="217"/>
      <c r="P213" s="217"/>
      <c r="Q213" s="217"/>
      <c r="R213" s="217"/>
      <c r="S213" s="217"/>
      <c r="T213" s="217"/>
    </row>
    <row r="214" spans="5:20" x14ac:dyDescent="0.25">
      <c r="E214" s="217"/>
      <c r="G214" s="217"/>
      <c r="H214" s="217"/>
      <c r="J214" s="217"/>
      <c r="K214" s="217"/>
      <c r="M214" s="217"/>
      <c r="N214" s="217"/>
      <c r="O214" s="217"/>
      <c r="P214" s="217"/>
      <c r="Q214" s="217"/>
      <c r="R214" s="217"/>
      <c r="S214" s="217"/>
      <c r="T214" s="217"/>
    </row>
    <row r="215" spans="5:20" x14ac:dyDescent="0.25">
      <c r="E215" s="217"/>
      <c r="G215" s="217"/>
      <c r="H215" s="217"/>
      <c r="J215" s="217"/>
      <c r="K215" s="217"/>
      <c r="M215" s="217"/>
      <c r="N215" s="217"/>
      <c r="O215" s="217"/>
      <c r="P215" s="217"/>
      <c r="Q215" s="217"/>
      <c r="R215" s="217"/>
      <c r="S215" s="217"/>
      <c r="T215" s="217"/>
    </row>
    <row r="216" spans="5:20" x14ac:dyDescent="0.25">
      <c r="E216" s="217"/>
      <c r="G216" s="217"/>
      <c r="H216" s="217"/>
      <c r="J216" s="217"/>
      <c r="K216" s="217"/>
      <c r="M216" s="217"/>
      <c r="N216" s="217"/>
      <c r="O216" s="217"/>
      <c r="P216" s="217"/>
      <c r="Q216" s="217"/>
      <c r="R216" s="217"/>
      <c r="S216" s="217"/>
      <c r="T216" s="217"/>
    </row>
    <row r="217" spans="5:20" x14ac:dyDescent="0.25">
      <c r="E217" s="217"/>
      <c r="G217" s="217"/>
      <c r="H217" s="217"/>
      <c r="J217" s="217"/>
      <c r="K217" s="217"/>
      <c r="M217" s="217"/>
      <c r="N217" s="217"/>
      <c r="O217" s="217"/>
      <c r="P217" s="217"/>
      <c r="Q217" s="217"/>
      <c r="R217" s="217"/>
      <c r="S217" s="217"/>
      <c r="T217" s="217"/>
    </row>
    <row r="218" spans="5:20" x14ac:dyDescent="0.25">
      <c r="E218" s="217"/>
      <c r="G218" s="217"/>
      <c r="H218" s="217"/>
      <c r="J218" s="217"/>
      <c r="K218" s="217"/>
      <c r="M218" s="217"/>
      <c r="N218" s="217"/>
      <c r="O218" s="217"/>
      <c r="P218" s="217"/>
      <c r="Q218" s="217"/>
      <c r="R218" s="217"/>
      <c r="S218" s="217"/>
      <c r="T218" s="217"/>
    </row>
    <row r="219" spans="5:20" x14ac:dyDescent="0.25">
      <c r="E219" s="217"/>
      <c r="G219" s="217"/>
      <c r="H219" s="217"/>
      <c r="J219" s="217"/>
      <c r="K219" s="217"/>
      <c r="M219" s="217"/>
      <c r="N219" s="217"/>
      <c r="O219" s="217"/>
      <c r="P219" s="217"/>
      <c r="Q219" s="217"/>
      <c r="R219" s="217"/>
      <c r="S219" s="217"/>
      <c r="T219" s="217"/>
    </row>
    <row r="220" spans="5:20" x14ac:dyDescent="0.25">
      <c r="E220" s="217"/>
      <c r="G220" s="217"/>
      <c r="H220" s="217"/>
      <c r="J220" s="217"/>
      <c r="K220" s="217"/>
      <c r="M220" s="217"/>
      <c r="N220" s="217"/>
      <c r="O220" s="217"/>
      <c r="P220" s="217"/>
      <c r="Q220" s="217"/>
      <c r="R220" s="217"/>
      <c r="S220" s="217"/>
      <c r="T220" s="217"/>
    </row>
    <row r="221" spans="5:20" x14ac:dyDescent="0.25">
      <c r="E221" s="217"/>
      <c r="G221" s="217"/>
      <c r="H221" s="217"/>
      <c r="J221" s="217"/>
      <c r="K221" s="217"/>
      <c r="M221" s="217"/>
      <c r="N221" s="217"/>
      <c r="O221" s="217"/>
      <c r="P221" s="217"/>
      <c r="Q221" s="217"/>
      <c r="R221" s="217"/>
      <c r="S221" s="217"/>
      <c r="T221" s="217"/>
    </row>
    <row r="222" spans="5:20" x14ac:dyDescent="0.25">
      <c r="E222" s="217"/>
      <c r="G222" s="217"/>
      <c r="H222" s="217"/>
      <c r="J222" s="217"/>
      <c r="K222" s="217"/>
      <c r="M222" s="217"/>
      <c r="N222" s="217"/>
      <c r="O222" s="217"/>
      <c r="P222" s="217"/>
      <c r="Q222" s="217"/>
      <c r="R222" s="217"/>
      <c r="S222" s="217"/>
      <c r="T222" s="217"/>
    </row>
    <row r="223" spans="5:20" x14ac:dyDescent="0.25">
      <c r="E223" s="217"/>
      <c r="G223" s="217"/>
      <c r="H223" s="217"/>
      <c r="J223" s="217"/>
      <c r="K223" s="217"/>
      <c r="M223" s="217"/>
      <c r="N223" s="217"/>
      <c r="O223" s="217"/>
      <c r="P223" s="217"/>
      <c r="Q223" s="217"/>
      <c r="R223" s="217"/>
      <c r="S223" s="217"/>
      <c r="T223" s="217"/>
    </row>
    <row r="224" spans="5:20" x14ac:dyDescent="0.25">
      <c r="E224" s="217"/>
      <c r="G224" s="217"/>
      <c r="H224" s="217"/>
      <c r="J224" s="217"/>
      <c r="K224" s="217"/>
      <c r="M224" s="217"/>
      <c r="N224" s="217"/>
      <c r="O224" s="217"/>
      <c r="P224" s="217"/>
      <c r="Q224" s="217"/>
      <c r="R224" s="217"/>
      <c r="S224" s="217"/>
      <c r="T224" s="217"/>
    </row>
    <row r="225" spans="5:20" x14ac:dyDescent="0.25">
      <c r="E225" s="217"/>
      <c r="G225" s="217"/>
      <c r="H225" s="217"/>
      <c r="J225" s="217"/>
      <c r="K225" s="217"/>
      <c r="M225" s="217"/>
      <c r="N225" s="217"/>
      <c r="O225" s="217"/>
      <c r="P225" s="217"/>
      <c r="Q225" s="217"/>
      <c r="R225" s="217"/>
      <c r="S225" s="217"/>
      <c r="T225" s="217"/>
    </row>
    <row r="226" spans="5:20" x14ac:dyDescent="0.25">
      <c r="E226" s="217"/>
      <c r="G226" s="217"/>
      <c r="H226" s="217"/>
      <c r="J226" s="217"/>
      <c r="K226" s="217"/>
      <c r="M226" s="217"/>
      <c r="N226" s="217"/>
      <c r="O226" s="217"/>
      <c r="P226" s="217"/>
      <c r="Q226" s="217"/>
      <c r="R226" s="217"/>
      <c r="S226" s="217"/>
      <c r="T226" s="217"/>
    </row>
    <row r="227" spans="5:20" x14ac:dyDescent="0.25">
      <c r="E227" s="217"/>
      <c r="G227" s="217"/>
      <c r="H227" s="217"/>
      <c r="J227" s="217"/>
      <c r="K227" s="217"/>
      <c r="M227" s="217"/>
      <c r="N227" s="217"/>
      <c r="O227" s="217"/>
      <c r="P227" s="217"/>
      <c r="Q227" s="217"/>
      <c r="R227" s="217"/>
      <c r="S227" s="217"/>
      <c r="T227" s="217"/>
    </row>
    <row r="228" spans="5:20" x14ac:dyDescent="0.25">
      <c r="E228" s="217"/>
      <c r="G228" s="217"/>
      <c r="H228" s="217"/>
      <c r="J228" s="217"/>
      <c r="K228" s="217"/>
      <c r="M228" s="217"/>
      <c r="N228" s="217"/>
      <c r="O228" s="217"/>
      <c r="P228" s="217"/>
      <c r="Q228" s="217"/>
      <c r="R228" s="217"/>
      <c r="S228" s="217"/>
      <c r="T228" s="217"/>
    </row>
    <row r="229" spans="5:20" x14ac:dyDescent="0.25">
      <c r="E229" s="217"/>
      <c r="G229" s="217"/>
      <c r="H229" s="217"/>
      <c r="J229" s="217"/>
      <c r="K229" s="217"/>
      <c r="M229" s="217"/>
      <c r="N229" s="217"/>
      <c r="O229" s="217"/>
      <c r="P229" s="217"/>
      <c r="Q229" s="217"/>
      <c r="R229" s="217"/>
      <c r="S229" s="217"/>
      <c r="T229" s="217"/>
    </row>
    <row r="230" spans="5:20" x14ac:dyDescent="0.25">
      <c r="E230" s="217"/>
      <c r="G230" s="217"/>
      <c r="H230" s="217"/>
      <c r="J230" s="217"/>
      <c r="K230" s="217"/>
      <c r="M230" s="217"/>
      <c r="N230" s="217"/>
      <c r="O230" s="217"/>
      <c r="P230" s="217"/>
      <c r="Q230" s="217"/>
      <c r="R230" s="217"/>
      <c r="S230" s="217"/>
      <c r="T230" s="217"/>
    </row>
    <row r="231" spans="5:20" x14ac:dyDescent="0.25">
      <c r="E231" s="217"/>
      <c r="G231" s="217"/>
      <c r="H231" s="217"/>
      <c r="J231" s="217"/>
      <c r="K231" s="217"/>
      <c r="M231" s="217"/>
      <c r="N231" s="217"/>
      <c r="O231" s="217"/>
      <c r="P231" s="217"/>
      <c r="Q231" s="217"/>
      <c r="R231" s="217"/>
      <c r="S231" s="217"/>
      <c r="T231" s="217"/>
    </row>
    <row r="232" spans="5:20" x14ac:dyDescent="0.25">
      <c r="E232" s="217"/>
      <c r="G232" s="217"/>
      <c r="H232" s="217"/>
      <c r="J232" s="217"/>
      <c r="K232" s="217"/>
      <c r="M232" s="217"/>
      <c r="N232" s="217"/>
      <c r="O232" s="217"/>
      <c r="P232" s="217"/>
      <c r="Q232" s="217"/>
      <c r="R232" s="217"/>
      <c r="S232" s="217"/>
      <c r="T232" s="217"/>
    </row>
    <row r="233" spans="5:20" x14ac:dyDescent="0.25">
      <c r="E233" s="217"/>
      <c r="G233" s="217"/>
      <c r="H233" s="217"/>
      <c r="J233" s="217"/>
      <c r="K233" s="217"/>
      <c r="M233" s="217"/>
      <c r="N233" s="217"/>
      <c r="O233" s="217"/>
      <c r="P233" s="217"/>
      <c r="Q233" s="217"/>
      <c r="R233" s="217"/>
      <c r="S233" s="217"/>
      <c r="T233" s="217"/>
    </row>
    <row r="234" spans="5:20" x14ac:dyDescent="0.25">
      <c r="E234" s="217"/>
      <c r="G234" s="217"/>
      <c r="H234" s="217"/>
      <c r="J234" s="217"/>
      <c r="K234" s="217"/>
      <c r="M234" s="217"/>
      <c r="N234" s="217"/>
      <c r="O234" s="217"/>
      <c r="P234" s="217"/>
      <c r="Q234" s="217"/>
      <c r="R234" s="217"/>
      <c r="S234" s="217"/>
      <c r="T234" s="217"/>
    </row>
    <row r="235" spans="5:20" x14ac:dyDescent="0.25">
      <c r="E235" s="217"/>
      <c r="G235" s="217"/>
      <c r="H235" s="217"/>
      <c r="J235" s="217"/>
      <c r="K235" s="217"/>
      <c r="M235" s="217"/>
      <c r="N235" s="217"/>
      <c r="O235" s="217"/>
      <c r="P235" s="217"/>
      <c r="Q235" s="217"/>
      <c r="R235" s="217"/>
      <c r="S235" s="217"/>
      <c r="T235" s="217"/>
    </row>
    <row r="236" spans="5:20" x14ac:dyDescent="0.25">
      <c r="E236" s="217"/>
      <c r="G236" s="217"/>
      <c r="H236" s="217"/>
      <c r="J236" s="217"/>
      <c r="K236" s="217"/>
      <c r="M236" s="217"/>
      <c r="N236" s="217"/>
      <c r="O236" s="217"/>
      <c r="P236" s="217"/>
      <c r="Q236" s="217"/>
      <c r="R236" s="217"/>
      <c r="S236" s="217"/>
      <c r="T236" s="217"/>
    </row>
    <row r="237" spans="5:20" x14ac:dyDescent="0.25">
      <c r="E237" s="217"/>
      <c r="G237" s="217"/>
      <c r="H237" s="217"/>
      <c r="J237" s="217"/>
      <c r="K237" s="217"/>
      <c r="M237" s="217"/>
      <c r="N237" s="217"/>
      <c r="O237" s="217"/>
      <c r="P237" s="217"/>
      <c r="Q237" s="217"/>
      <c r="R237" s="217"/>
      <c r="S237" s="217"/>
      <c r="T237" s="217"/>
    </row>
    <row r="238" spans="5:20" x14ac:dyDescent="0.25">
      <c r="E238" s="217"/>
      <c r="G238" s="217"/>
      <c r="H238" s="217"/>
      <c r="J238" s="217"/>
      <c r="K238" s="217"/>
      <c r="M238" s="217"/>
      <c r="N238" s="217"/>
      <c r="O238" s="217"/>
      <c r="P238" s="217"/>
      <c r="Q238" s="217"/>
      <c r="R238" s="217"/>
      <c r="S238" s="217"/>
      <c r="T238" s="217"/>
    </row>
    <row r="239" spans="5:20" x14ac:dyDescent="0.25">
      <c r="E239" s="217"/>
      <c r="G239" s="217"/>
      <c r="H239" s="217"/>
      <c r="J239" s="217"/>
      <c r="K239" s="217"/>
      <c r="M239" s="217"/>
      <c r="N239" s="217"/>
      <c r="O239" s="217"/>
      <c r="P239" s="217"/>
      <c r="Q239" s="217"/>
      <c r="R239" s="217"/>
      <c r="S239" s="217"/>
      <c r="T239" s="217"/>
    </row>
    <row r="240" spans="5:20" x14ac:dyDescent="0.25">
      <c r="E240" s="217"/>
      <c r="G240" s="217"/>
      <c r="H240" s="217"/>
      <c r="J240" s="217"/>
      <c r="K240" s="217"/>
      <c r="M240" s="217"/>
      <c r="N240" s="217"/>
      <c r="O240" s="217"/>
      <c r="P240" s="217"/>
      <c r="Q240" s="217"/>
      <c r="R240" s="217"/>
      <c r="S240" s="217"/>
      <c r="T240" s="217"/>
    </row>
    <row r="241" spans="5:20" x14ac:dyDescent="0.25">
      <c r="E241" s="217"/>
      <c r="G241" s="217"/>
      <c r="H241" s="217"/>
      <c r="J241" s="217"/>
      <c r="K241" s="217"/>
      <c r="M241" s="217"/>
      <c r="N241" s="217"/>
      <c r="O241" s="217"/>
      <c r="P241" s="217"/>
      <c r="Q241" s="217"/>
      <c r="R241" s="217"/>
      <c r="S241" s="217"/>
      <c r="T241" s="217"/>
    </row>
    <row r="242" spans="5:20" x14ac:dyDescent="0.25">
      <c r="E242" s="217"/>
      <c r="G242" s="217"/>
      <c r="H242" s="217"/>
      <c r="J242" s="217"/>
      <c r="K242" s="217"/>
      <c r="M242" s="217"/>
      <c r="N242" s="217"/>
      <c r="O242" s="217"/>
      <c r="P242" s="217"/>
      <c r="Q242" s="217"/>
      <c r="R242" s="217"/>
      <c r="S242" s="217"/>
      <c r="T242" s="217"/>
    </row>
    <row r="243" spans="5:20" x14ac:dyDescent="0.25">
      <c r="E243" s="217"/>
      <c r="G243" s="217"/>
      <c r="H243" s="217"/>
      <c r="J243" s="217"/>
      <c r="K243" s="217"/>
      <c r="M243" s="217"/>
      <c r="N243" s="217"/>
      <c r="O243" s="217"/>
      <c r="P243" s="217"/>
      <c r="Q243" s="217"/>
      <c r="R243" s="217"/>
      <c r="S243" s="217"/>
      <c r="T243" s="217"/>
    </row>
    <row r="244" spans="5:20" x14ac:dyDescent="0.25">
      <c r="E244" s="217"/>
      <c r="G244" s="217"/>
      <c r="H244" s="217"/>
      <c r="J244" s="217"/>
      <c r="K244" s="217"/>
      <c r="M244" s="217"/>
      <c r="N244" s="217"/>
      <c r="O244" s="217"/>
      <c r="P244" s="217"/>
      <c r="Q244" s="217"/>
      <c r="R244" s="217"/>
      <c r="S244" s="217"/>
      <c r="T244" s="217"/>
    </row>
    <row r="245" spans="5:20" x14ac:dyDescent="0.25">
      <c r="E245" s="217"/>
      <c r="G245" s="217"/>
      <c r="H245" s="217"/>
      <c r="J245" s="217"/>
      <c r="K245" s="217"/>
      <c r="M245" s="217"/>
      <c r="N245" s="217"/>
      <c r="O245" s="217"/>
      <c r="P245" s="217"/>
      <c r="Q245" s="217"/>
      <c r="R245" s="217"/>
      <c r="S245" s="217"/>
      <c r="T245" s="217"/>
    </row>
    <row r="246" spans="5:20" x14ac:dyDescent="0.25">
      <c r="E246" s="217"/>
      <c r="G246" s="217"/>
      <c r="H246" s="217"/>
      <c r="J246" s="217"/>
      <c r="K246" s="217"/>
      <c r="M246" s="217"/>
      <c r="N246" s="217"/>
      <c r="O246" s="217"/>
      <c r="P246" s="217"/>
      <c r="Q246" s="217"/>
      <c r="R246" s="217"/>
      <c r="S246" s="217"/>
      <c r="T246" s="217"/>
    </row>
    <row r="247" spans="5:20" x14ac:dyDescent="0.25">
      <c r="E247" s="217"/>
      <c r="G247" s="217"/>
      <c r="H247" s="217"/>
      <c r="J247" s="217"/>
      <c r="K247" s="217"/>
      <c r="M247" s="217"/>
      <c r="N247" s="217"/>
      <c r="O247" s="217"/>
      <c r="P247" s="217"/>
      <c r="Q247" s="217"/>
      <c r="R247" s="217"/>
      <c r="S247" s="217"/>
      <c r="T247" s="217"/>
    </row>
    <row r="248" spans="5:20" x14ac:dyDescent="0.25">
      <c r="E248" s="217"/>
      <c r="G248" s="217"/>
      <c r="H248" s="217"/>
      <c r="J248" s="217"/>
      <c r="K248" s="217"/>
      <c r="M248" s="217"/>
      <c r="N248" s="217"/>
      <c r="O248" s="217"/>
      <c r="P248" s="217"/>
      <c r="Q248" s="217"/>
      <c r="R248" s="217"/>
      <c r="S248" s="217"/>
      <c r="T248" s="217"/>
    </row>
    <row r="249" spans="5:20" x14ac:dyDescent="0.25">
      <c r="E249" s="217"/>
      <c r="G249" s="217"/>
      <c r="H249" s="217"/>
      <c r="J249" s="217"/>
      <c r="K249" s="217"/>
      <c r="M249" s="217"/>
      <c r="N249" s="217"/>
      <c r="O249" s="217"/>
      <c r="P249" s="217"/>
      <c r="Q249" s="217"/>
      <c r="R249" s="217"/>
      <c r="S249" s="217"/>
      <c r="T249" s="217"/>
    </row>
    <row r="250" spans="5:20" x14ac:dyDescent="0.25">
      <c r="E250" s="217"/>
      <c r="G250" s="217"/>
      <c r="H250" s="217"/>
      <c r="J250" s="217"/>
      <c r="K250" s="217"/>
      <c r="M250" s="217"/>
      <c r="N250" s="217"/>
      <c r="O250" s="217"/>
      <c r="P250" s="217"/>
      <c r="Q250" s="217"/>
      <c r="R250" s="217"/>
      <c r="S250" s="217"/>
      <c r="T250" s="217"/>
    </row>
    <row r="251" spans="5:20" x14ac:dyDescent="0.25">
      <c r="E251" s="217"/>
      <c r="G251" s="217"/>
      <c r="H251" s="217"/>
      <c r="J251" s="217"/>
      <c r="K251" s="217"/>
      <c r="M251" s="217"/>
      <c r="N251" s="217"/>
      <c r="O251" s="217"/>
      <c r="P251" s="217"/>
      <c r="Q251" s="217"/>
      <c r="R251" s="217"/>
      <c r="S251" s="217"/>
      <c r="T251" s="217"/>
    </row>
    <row r="252" spans="5:20" x14ac:dyDescent="0.25">
      <c r="E252" s="217"/>
      <c r="G252" s="217"/>
      <c r="H252" s="217"/>
      <c r="J252" s="217"/>
      <c r="K252" s="217"/>
      <c r="M252" s="217"/>
      <c r="N252" s="217"/>
      <c r="O252" s="217"/>
      <c r="P252" s="217"/>
      <c r="Q252" s="217"/>
      <c r="R252" s="217"/>
      <c r="S252" s="217"/>
      <c r="T252" s="217"/>
    </row>
    <row r="253" spans="5:20" x14ac:dyDescent="0.25">
      <c r="E253" s="217"/>
      <c r="G253" s="217"/>
      <c r="H253" s="217"/>
      <c r="J253" s="217"/>
      <c r="K253" s="217"/>
      <c r="M253" s="217"/>
      <c r="N253" s="217"/>
      <c r="O253" s="217"/>
      <c r="P253" s="217"/>
      <c r="Q253" s="217"/>
      <c r="R253" s="217"/>
      <c r="S253" s="217"/>
      <c r="T253" s="217"/>
    </row>
    <row r="254" spans="5:20" x14ac:dyDescent="0.25">
      <c r="E254" s="217"/>
      <c r="G254" s="217"/>
      <c r="H254" s="217"/>
      <c r="J254" s="217"/>
      <c r="K254" s="217"/>
      <c r="M254" s="217"/>
      <c r="N254" s="217"/>
      <c r="O254" s="217"/>
      <c r="P254" s="217"/>
      <c r="Q254" s="217"/>
      <c r="R254" s="217"/>
      <c r="S254" s="217"/>
      <c r="T254" s="217"/>
    </row>
    <row r="255" spans="5:20" x14ac:dyDescent="0.25">
      <c r="E255" s="217"/>
      <c r="G255" s="217"/>
      <c r="H255" s="217"/>
      <c r="J255" s="217"/>
      <c r="K255" s="217"/>
      <c r="M255" s="217"/>
      <c r="N255" s="217"/>
      <c r="O255" s="217"/>
      <c r="P255" s="217"/>
      <c r="Q255" s="217"/>
      <c r="R255" s="217"/>
      <c r="S255" s="217"/>
      <c r="T255" s="217"/>
    </row>
    <row r="256" spans="5:20" x14ac:dyDescent="0.25">
      <c r="E256" s="217"/>
      <c r="G256" s="217"/>
      <c r="H256" s="217"/>
      <c r="J256" s="217"/>
      <c r="K256" s="217"/>
      <c r="M256" s="217"/>
      <c r="N256" s="217"/>
      <c r="O256" s="217"/>
      <c r="P256" s="217"/>
      <c r="Q256" s="217"/>
      <c r="R256" s="217"/>
      <c r="S256" s="217"/>
      <c r="T256" s="217"/>
    </row>
    <row r="257" spans="5:20" x14ac:dyDescent="0.25">
      <c r="E257" s="217"/>
      <c r="G257" s="217"/>
      <c r="H257" s="217"/>
      <c r="J257" s="217"/>
      <c r="K257" s="217"/>
      <c r="M257" s="217"/>
      <c r="N257" s="217"/>
      <c r="O257" s="217"/>
      <c r="P257" s="217"/>
      <c r="Q257" s="217"/>
      <c r="R257" s="217"/>
      <c r="S257" s="217"/>
      <c r="T257" s="217"/>
    </row>
    <row r="258" spans="5:20" x14ac:dyDescent="0.25">
      <c r="E258" s="217"/>
      <c r="G258" s="217"/>
      <c r="H258" s="217"/>
      <c r="J258" s="217"/>
      <c r="K258" s="217"/>
      <c r="M258" s="217"/>
      <c r="N258" s="217"/>
      <c r="O258" s="217"/>
      <c r="P258" s="217"/>
      <c r="Q258" s="217"/>
      <c r="R258" s="217"/>
      <c r="S258" s="217"/>
      <c r="T258" s="217"/>
    </row>
    <row r="259" spans="5:20" x14ac:dyDescent="0.25">
      <c r="E259" s="217"/>
      <c r="G259" s="217"/>
      <c r="H259" s="217"/>
      <c r="J259" s="217"/>
      <c r="K259" s="217"/>
      <c r="M259" s="217"/>
      <c r="N259" s="217"/>
      <c r="O259" s="217"/>
      <c r="P259" s="217"/>
      <c r="Q259" s="217"/>
      <c r="R259" s="217"/>
      <c r="S259" s="217"/>
      <c r="T259" s="217"/>
    </row>
    <row r="260" spans="5:20" x14ac:dyDescent="0.25">
      <c r="E260" s="217"/>
      <c r="G260" s="217"/>
      <c r="H260" s="217"/>
      <c r="J260" s="217"/>
      <c r="K260" s="217"/>
      <c r="M260" s="217"/>
      <c r="N260" s="217"/>
      <c r="O260" s="217"/>
      <c r="P260" s="217"/>
      <c r="Q260" s="217"/>
      <c r="R260" s="217"/>
      <c r="S260" s="217"/>
      <c r="T260" s="217"/>
    </row>
    <row r="261" spans="5:20" x14ac:dyDescent="0.25">
      <c r="E261" s="217"/>
      <c r="G261" s="217"/>
      <c r="H261" s="217"/>
      <c r="J261" s="217"/>
      <c r="K261" s="217"/>
      <c r="M261" s="217"/>
      <c r="N261" s="217"/>
      <c r="O261" s="217"/>
      <c r="P261" s="217"/>
      <c r="Q261" s="217"/>
      <c r="R261" s="217"/>
      <c r="S261" s="217"/>
      <c r="T261" s="217"/>
    </row>
    <row r="262" spans="5:20" x14ac:dyDescent="0.25">
      <c r="E262" s="217"/>
      <c r="G262" s="217"/>
      <c r="H262" s="217"/>
      <c r="J262" s="217"/>
      <c r="K262" s="217"/>
      <c r="M262" s="217"/>
      <c r="N262" s="217"/>
      <c r="O262" s="217"/>
      <c r="P262" s="217"/>
      <c r="Q262" s="217"/>
      <c r="R262" s="217"/>
      <c r="S262" s="217"/>
      <c r="T262" s="217"/>
    </row>
    <row r="263" spans="5:20" x14ac:dyDescent="0.25">
      <c r="E263" s="217"/>
      <c r="G263" s="217"/>
      <c r="H263" s="217"/>
      <c r="J263" s="217"/>
      <c r="K263" s="217"/>
      <c r="M263" s="217"/>
      <c r="N263" s="217"/>
      <c r="O263" s="217"/>
      <c r="P263" s="217"/>
      <c r="Q263" s="217"/>
      <c r="R263" s="217"/>
      <c r="S263" s="217"/>
      <c r="T263" s="217"/>
    </row>
    <row r="264" spans="5:20" x14ac:dyDescent="0.25">
      <c r="E264" s="217"/>
      <c r="G264" s="217"/>
      <c r="H264" s="217"/>
      <c r="J264" s="217"/>
      <c r="K264" s="217"/>
      <c r="M264" s="217"/>
      <c r="N264" s="217"/>
      <c r="O264" s="217"/>
      <c r="P264" s="217"/>
      <c r="Q264" s="217"/>
      <c r="R264" s="217"/>
      <c r="S264" s="217"/>
      <c r="T264" s="217"/>
    </row>
    <row r="265" spans="5:20" x14ac:dyDescent="0.25">
      <c r="E265" s="217"/>
      <c r="G265" s="217"/>
      <c r="H265" s="217"/>
      <c r="J265" s="217"/>
      <c r="K265" s="217"/>
      <c r="M265" s="217"/>
      <c r="N265" s="217"/>
      <c r="O265" s="217"/>
      <c r="P265" s="217"/>
      <c r="Q265" s="217"/>
      <c r="R265" s="217"/>
      <c r="S265" s="217"/>
      <c r="T265" s="217"/>
    </row>
    <row r="266" spans="5:20" x14ac:dyDescent="0.25">
      <c r="E266" s="217"/>
      <c r="G266" s="217"/>
      <c r="H266" s="217"/>
      <c r="J266" s="217"/>
      <c r="K266" s="217"/>
      <c r="M266" s="217"/>
      <c r="N266" s="217"/>
      <c r="O266" s="217"/>
      <c r="P266" s="217"/>
      <c r="Q266" s="217"/>
      <c r="R266" s="217"/>
      <c r="S266" s="217"/>
      <c r="T266" s="217"/>
    </row>
    <row r="267" spans="5:20" x14ac:dyDescent="0.25">
      <c r="E267" s="217"/>
      <c r="G267" s="217"/>
      <c r="H267" s="217"/>
      <c r="J267" s="217"/>
      <c r="K267" s="217"/>
      <c r="M267" s="217"/>
      <c r="N267" s="217"/>
      <c r="O267" s="217"/>
      <c r="P267" s="217"/>
      <c r="Q267" s="217"/>
      <c r="R267" s="217"/>
      <c r="S267" s="217"/>
      <c r="T267" s="217"/>
    </row>
    <row r="268" spans="5:20" x14ac:dyDescent="0.25">
      <c r="E268" s="217"/>
      <c r="G268" s="217"/>
      <c r="H268" s="217"/>
      <c r="J268" s="217"/>
      <c r="K268" s="217"/>
      <c r="M268" s="217"/>
      <c r="N268" s="217"/>
      <c r="O268" s="217"/>
      <c r="P268" s="217"/>
      <c r="Q268" s="217"/>
      <c r="R268" s="217"/>
      <c r="S268" s="217"/>
      <c r="T268" s="217"/>
    </row>
    <row r="269" spans="5:20" x14ac:dyDescent="0.25">
      <c r="E269" s="217"/>
      <c r="G269" s="217"/>
      <c r="H269" s="217"/>
      <c r="J269" s="217"/>
      <c r="K269" s="217"/>
      <c r="M269" s="217"/>
      <c r="N269" s="217"/>
      <c r="O269" s="217"/>
      <c r="P269" s="217"/>
      <c r="Q269" s="217"/>
      <c r="R269" s="217"/>
      <c r="S269" s="217"/>
      <c r="T269" s="217"/>
    </row>
    <row r="270" spans="5:20" x14ac:dyDescent="0.25">
      <c r="E270" s="217"/>
      <c r="G270" s="217"/>
      <c r="H270" s="217"/>
      <c r="J270" s="217"/>
      <c r="K270" s="217"/>
      <c r="M270" s="217"/>
      <c r="N270" s="217"/>
      <c r="O270" s="217"/>
      <c r="P270" s="217"/>
      <c r="Q270" s="217"/>
      <c r="R270" s="217"/>
      <c r="S270" s="217"/>
      <c r="T270" s="217"/>
    </row>
    <row r="271" spans="5:20" x14ac:dyDescent="0.25">
      <c r="E271" s="217"/>
      <c r="G271" s="217"/>
      <c r="H271" s="217"/>
      <c r="J271" s="217"/>
      <c r="K271" s="217"/>
      <c r="M271" s="217"/>
      <c r="N271" s="217"/>
      <c r="O271" s="217"/>
      <c r="P271" s="217"/>
      <c r="Q271" s="217"/>
      <c r="R271" s="217"/>
      <c r="S271" s="217"/>
      <c r="T271" s="217"/>
    </row>
    <row r="272" spans="5:20" x14ac:dyDescent="0.25">
      <c r="E272" s="217"/>
      <c r="G272" s="217"/>
      <c r="H272" s="217"/>
      <c r="J272" s="217"/>
      <c r="K272" s="217"/>
      <c r="M272" s="217"/>
      <c r="N272" s="217"/>
      <c r="O272" s="217"/>
      <c r="P272" s="217"/>
      <c r="Q272" s="217"/>
      <c r="R272" s="217"/>
      <c r="S272" s="217"/>
      <c r="T272" s="217"/>
    </row>
    <row r="273" spans="5:20" x14ac:dyDescent="0.25">
      <c r="E273" s="217"/>
      <c r="G273" s="217"/>
      <c r="H273" s="217"/>
      <c r="J273" s="217"/>
      <c r="K273" s="217"/>
      <c r="M273" s="217"/>
      <c r="N273" s="217"/>
      <c r="O273" s="217"/>
      <c r="P273" s="217"/>
      <c r="Q273" s="217"/>
      <c r="R273" s="217"/>
      <c r="S273" s="217"/>
      <c r="T273" s="217"/>
    </row>
    <row r="274" spans="5:20" x14ac:dyDescent="0.25">
      <c r="E274" s="217"/>
      <c r="G274" s="217"/>
      <c r="H274" s="217"/>
      <c r="J274" s="217"/>
      <c r="K274" s="217"/>
      <c r="M274" s="217"/>
      <c r="N274" s="217"/>
      <c r="O274" s="217"/>
      <c r="P274" s="217"/>
      <c r="Q274" s="217"/>
      <c r="R274" s="217"/>
      <c r="S274" s="217"/>
      <c r="T274" s="217"/>
    </row>
    <row r="275" spans="5:20" x14ac:dyDescent="0.25">
      <c r="E275" s="217"/>
      <c r="G275" s="217"/>
      <c r="H275" s="217"/>
      <c r="J275" s="217"/>
      <c r="K275" s="217"/>
      <c r="M275" s="217"/>
      <c r="N275" s="217"/>
      <c r="O275" s="217"/>
      <c r="P275" s="217"/>
      <c r="Q275" s="217"/>
      <c r="R275" s="217"/>
      <c r="S275" s="217"/>
      <c r="T275" s="217"/>
    </row>
    <row r="276" spans="5:20" x14ac:dyDescent="0.25">
      <c r="E276" s="217"/>
      <c r="G276" s="217"/>
      <c r="H276" s="217"/>
      <c r="J276" s="217"/>
      <c r="K276" s="217"/>
      <c r="M276" s="217"/>
      <c r="N276" s="217"/>
      <c r="O276" s="217"/>
      <c r="P276" s="217"/>
      <c r="Q276" s="217"/>
      <c r="R276" s="217"/>
      <c r="S276" s="217"/>
      <c r="T276" s="217"/>
    </row>
    <row r="277" spans="5:20" x14ac:dyDescent="0.25">
      <c r="E277" s="217"/>
      <c r="G277" s="217"/>
      <c r="H277" s="217"/>
      <c r="J277" s="217"/>
      <c r="K277" s="217"/>
      <c r="M277" s="217"/>
      <c r="N277" s="217"/>
      <c r="O277" s="217"/>
      <c r="P277" s="217"/>
      <c r="Q277" s="217"/>
      <c r="R277" s="217"/>
      <c r="S277" s="217"/>
      <c r="T277" s="217"/>
    </row>
    <row r="278" spans="5:20" x14ac:dyDescent="0.25">
      <c r="E278" s="217"/>
      <c r="G278" s="217"/>
      <c r="H278" s="217"/>
      <c r="J278" s="217"/>
      <c r="K278" s="217"/>
      <c r="M278" s="217"/>
      <c r="N278" s="217"/>
      <c r="O278" s="217"/>
      <c r="P278" s="217"/>
      <c r="Q278" s="217"/>
      <c r="R278" s="217"/>
      <c r="S278" s="217"/>
      <c r="T278" s="217"/>
    </row>
    <row r="279" spans="5:20" x14ac:dyDescent="0.25">
      <c r="E279" s="217"/>
      <c r="G279" s="217"/>
      <c r="H279" s="217"/>
      <c r="J279" s="217"/>
      <c r="K279" s="217"/>
      <c r="M279" s="217"/>
      <c r="N279" s="217"/>
      <c r="O279" s="217"/>
      <c r="P279" s="217"/>
      <c r="Q279" s="217"/>
      <c r="R279" s="217"/>
      <c r="S279" s="217"/>
      <c r="T279" s="217"/>
    </row>
    <row r="280" spans="5:20" x14ac:dyDescent="0.25">
      <c r="E280" s="217"/>
      <c r="G280" s="217"/>
      <c r="H280" s="217"/>
      <c r="J280" s="217"/>
      <c r="K280" s="217"/>
      <c r="M280" s="217"/>
      <c r="N280" s="217"/>
      <c r="O280" s="217"/>
      <c r="P280" s="217"/>
      <c r="Q280" s="217"/>
      <c r="R280" s="217"/>
      <c r="S280" s="217"/>
      <c r="T280" s="217"/>
    </row>
    <row r="281" spans="5:20" x14ac:dyDescent="0.25">
      <c r="E281" s="217"/>
      <c r="G281" s="217"/>
      <c r="H281" s="217"/>
      <c r="J281" s="217"/>
      <c r="K281" s="217"/>
      <c r="M281" s="217"/>
      <c r="N281" s="217"/>
      <c r="O281" s="217"/>
      <c r="P281" s="217"/>
      <c r="Q281" s="217"/>
      <c r="R281" s="217"/>
      <c r="S281" s="217"/>
      <c r="T281" s="217"/>
    </row>
    <row r="282" spans="5:20" x14ac:dyDescent="0.25">
      <c r="E282" s="217"/>
      <c r="G282" s="217"/>
      <c r="H282" s="217"/>
      <c r="J282" s="217"/>
      <c r="K282" s="217"/>
      <c r="M282" s="217"/>
      <c r="N282" s="217"/>
      <c r="O282" s="217"/>
      <c r="P282" s="217"/>
      <c r="Q282" s="217"/>
      <c r="R282" s="217"/>
      <c r="S282" s="217"/>
      <c r="T282" s="217"/>
    </row>
    <row r="283" spans="5:20" x14ac:dyDescent="0.25">
      <c r="E283" s="217"/>
      <c r="G283" s="217"/>
      <c r="H283" s="217"/>
      <c r="J283" s="217"/>
      <c r="K283" s="217"/>
      <c r="M283" s="217"/>
      <c r="N283" s="217"/>
      <c r="O283" s="217"/>
      <c r="P283" s="217"/>
      <c r="Q283" s="217"/>
      <c r="R283" s="217"/>
      <c r="S283" s="217"/>
      <c r="T283" s="217"/>
    </row>
    <row r="284" spans="5:20" x14ac:dyDescent="0.25">
      <c r="E284" s="217"/>
      <c r="G284" s="217"/>
      <c r="H284" s="217"/>
      <c r="J284" s="217"/>
      <c r="K284" s="217"/>
      <c r="M284" s="217"/>
      <c r="N284" s="217"/>
      <c r="O284" s="217"/>
      <c r="P284" s="217"/>
      <c r="Q284" s="217"/>
      <c r="R284" s="217"/>
      <c r="S284" s="217"/>
      <c r="T284" s="217"/>
    </row>
    <row r="285" spans="5:20" x14ac:dyDescent="0.25">
      <c r="E285" s="217"/>
      <c r="G285" s="217"/>
      <c r="H285" s="217"/>
      <c r="J285" s="217"/>
      <c r="K285" s="217"/>
      <c r="M285" s="217"/>
      <c r="N285" s="217"/>
      <c r="O285" s="217"/>
      <c r="P285" s="217"/>
      <c r="Q285" s="217"/>
      <c r="R285" s="217"/>
      <c r="S285" s="217"/>
      <c r="T285" s="217"/>
    </row>
    <row r="286" spans="5:20" x14ac:dyDescent="0.25">
      <c r="E286" s="217"/>
      <c r="G286" s="217"/>
      <c r="H286" s="217"/>
      <c r="J286" s="217"/>
      <c r="K286" s="217"/>
      <c r="M286" s="217"/>
      <c r="N286" s="217"/>
      <c r="O286" s="217"/>
      <c r="P286" s="217"/>
      <c r="Q286" s="217"/>
      <c r="R286" s="217"/>
      <c r="S286" s="217"/>
      <c r="T286" s="217"/>
    </row>
    <row r="287" spans="5:20" x14ac:dyDescent="0.25">
      <c r="E287" s="217"/>
      <c r="G287" s="217"/>
      <c r="H287" s="217"/>
      <c r="J287" s="217"/>
      <c r="K287" s="217"/>
      <c r="M287" s="217"/>
      <c r="N287" s="217"/>
      <c r="O287" s="217"/>
      <c r="P287" s="217"/>
      <c r="Q287" s="217"/>
      <c r="R287" s="217"/>
      <c r="S287" s="217"/>
      <c r="T287" s="217"/>
    </row>
    <row r="288" spans="5:20" x14ac:dyDescent="0.25">
      <c r="E288" s="217"/>
      <c r="G288" s="217"/>
      <c r="H288" s="217"/>
      <c r="J288" s="217"/>
      <c r="K288" s="217"/>
      <c r="M288" s="217"/>
      <c r="N288" s="217"/>
      <c r="O288" s="217"/>
      <c r="P288" s="217"/>
      <c r="Q288" s="217"/>
      <c r="R288" s="217"/>
      <c r="S288" s="217"/>
      <c r="T288" s="217"/>
    </row>
    <row r="289" spans="5:20" x14ac:dyDescent="0.25">
      <c r="E289" s="217"/>
      <c r="G289" s="217"/>
      <c r="H289" s="217"/>
      <c r="J289" s="217"/>
      <c r="K289" s="217"/>
      <c r="M289" s="217"/>
      <c r="N289" s="217"/>
      <c r="O289" s="217"/>
      <c r="P289" s="217"/>
      <c r="Q289" s="217"/>
      <c r="R289" s="217"/>
      <c r="S289" s="217"/>
      <c r="T289" s="217"/>
    </row>
    <row r="290" spans="5:20" x14ac:dyDescent="0.25">
      <c r="E290" s="217"/>
      <c r="G290" s="217"/>
      <c r="H290" s="217"/>
      <c r="J290" s="217"/>
      <c r="K290" s="217"/>
      <c r="M290" s="217"/>
      <c r="N290" s="217"/>
      <c r="O290" s="217"/>
      <c r="P290" s="217"/>
      <c r="Q290" s="217"/>
      <c r="R290" s="217"/>
      <c r="S290" s="217"/>
      <c r="T290" s="217"/>
    </row>
    <row r="291" spans="5:20" x14ac:dyDescent="0.25">
      <c r="E291" s="217"/>
      <c r="G291" s="217"/>
      <c r="H291" s="217"/>
      <c r="J291" s="217"/>
      <c r="K291" s="217"/>
      <c r="M291" s="217"/>
      <c r="N291" s="217"/>
      <c r="O291" s="217"/>
      <c r="P291" s="217"/>
      <c r="Q291" s="217"/>
      <c r="R291" s="217"/>
      <c r="S291" s="217"/>
      <c r="T291" s="217"/>
    </row>
    <row r="292" spans="5:20" x14ac:dyDescent="0.25">
      <c r="E292" s="217"/>
      <c r="G292" s="217"/>
      <c r="H292" s="217"/>
      <c r="J292" s="217"/>
      <c r="K292" s="217"/>
      <c r="M292" s="217"/>
      <c r="N292" s="217"/>
      <c r="O292" s="217"/>
      <c r="P292" s="217"/>
      <c r="Q292" s="217"/>
      <c r="R292" s="217"/>
      <c r="S292" s="217"/>
      <c r="T292" s="217"/>
    </row>
    <row r="293" spans="5:20" x14ac:dyDescent="0.25">
      <c r="E293" s="217"/>
      <c r="G293" s="217"/>
      <c r="H293" s="217"/>
      <c r="J293" s="217"/>
      <c r="K293" s="217"/>
      <c r="M293" s="217"/>
      <c r="N293" s="217"/>
      <c r="O293" s="217"/>
      <c r="P293" s="217"/>
      <c r="Q293" s="217"/>
      <c r="R293" s="217"/>
      <c r="S293" s="217"/>
      <c r="T293" s="217"/>
    </row>
    <row r="294" spans="5:20" x14ac:dyDescent="0.25">
      <c r="E294" s="217"/>
      <c r="G294" s="217"/>
      <c r="H294" s="217"/>
      <c r="J294" s="217"/>
      <c r="K294" s="217"/>
      <c r="M294" s="217"/>
      <c r="N294" s="217"/>
      <c r="O294" s="217"/>
      <c r="P294" s="217"/>
      <c r="Q294" s="217"/>
      <c r="R294" s="217"/>
      <c r="S294" s="217"/>
      <c r="T294" s="217"/>
    </row>
    <row r="295" spans="5:20" x14ac:dyDescent="0.25">
      <c r="E295" s="217"/>
      <c r="G295" s="217"/>
      <c r="H295" s="217"/>
      <c r="J295" s="217"/>
      <c r="K295" s="217"/>
      <c r="M295" s="217"/>
      <c r="N295" s="217"/>
      <c r="O295" s="217"/>
      <c r="P295" s="217"/>
      <c r="Q295" s="217"/>
      <c r="R295" s="217"/>
      <c r="S295" s="217"/>
      <c r="T295" s="217"/>
    </row>
    <row r="296" spans="5:20" x14ac:dyDescent="0.25">
      <c r="E296" s="217"/>
      <c r="G296" s="217"/>
      <c r="H296" s="217"/>
      <c r="J296" s="217"/>
      <c r="K296" s="217"/>
      <c r="M296" s="217"/>
      <c r="N296" s="217"/>
      <c r="O296" s="217"/>
      <c r="P296" s="217"/>
      <c r="Q296" s="217"/>
      <c r="R296" s="217"/>
      <c r="S296" s="217"/>
      <c r="T296" s="217"/>
    </row>
    <row r="297" spans="5:20" x14ac:dyDescent="0.25">
      <c r="E297" s="217"/>
      <c r="G297" s="217"/>
      <c r="H297" s="217"/>
      <c r="J297" s="217"/>
      <c r="K297" s="217"/>
      <c r="M297" s="217"/>
      <c r="N297" s="217"/>
      <c r="O297" s="217"/>
      <c r="P297" s="217"/>
      <c r="Q297" s="217"/>
      <c r="R297" s="217"/>
      <c r="S297" s="217"/>
      <c r="T297" s="217"/>
    </row>
    <row r="298" spans="5:20" x14ac:dyDescent="0.25">
      <c r="E298" s="217"/>
      <c r="G298" s="217"/>
      <c r="H298" s="217"/>
      <c r="J298" s="217"/>
      <c r="K298" s="217"/>
      <c r="M298" s="217"/>
      <c r="N298" s="217"/>
      <c r="O298" s="217"/>
      <c r="P298" s="217"/>
      <c r="Q298" s="217"/>
      <c r="R298" s="217"/>
      <c r="S298" s="217"/>
      <c r="T298" s="217"/>
    </row>
    <row r="299" spans="5:20" x14ac:dyDescent="0.25">
      <c r="E299" s="217"/>
      <c r="G299" s="217"/>
      <c r="H299" s="217"/>
      <c r="J299" s="217"/>
      <c r="K299" s="217"/>
      <c r="M299" s="217"/>
      <c r="N299" s="217"/>
      <c r="O299" s="217"/>
      <c r="P299" s="217"/>
      <c r="Q299" s="217"/>
      <c r="R299" s="217"/>
      <c r="S299" s="217"/>
      <c r="T299" s="217"/>
    </row>
    <row r="300" spans="5:20" x14ac:dyDescent="0.25">
      <c r="E300" s="217"/>
      <c r="G300" s="217"/>
      <c r="H300" s="217"/>
      <c r="J300" s="217"/>
      <c r="K300" s="217"/>
      <c r="M300" s="217"/>
      <c r="N300" s="217"/>
      <c r="O300" s="217"/>
      <c r="P300" s="217"/>
      <c r="Q300" s="217"/>
      <c r="R300" s="217"/>
      <c r="S300" s="217"/>
      <c r="T300" s="217"/>
    </row>
    <row r="301" spans="5:20" x14ac:dyDescent="0.25">
      <c r="E301" s="217"/>
      <c r="G301" s="217"/>
      <c r="H301" s="217"/>
      <c r="J301" s="217"/>
      <c r="K301" s="217"/>
      <c r="M301" s="217"/>
      <c r="N301" s="217"/>
      <c r="O301" s="217"/>
      <c r="P301" s="217"/>
      <c r="Q301" s="217"/>
      <c r="R301" s="217"/>
      <c r="S301" s="217"/>
      <c r="T301" s="217"/>
    </row>
    <row r="302" spans="5:20" x14ac:dyDescent="0.25">
      <c r="E302" s="217"/>
      <c r="G302" s="217"/>
      <c r="H302" s="217"/>
      <c r="J302" s="217"/>
      <c r="K302" s="217"/>
      <c r="M302" s="217"/>
      <c r="N302" s="217"/>
      <c r="O302" s="217"/>
      <c r="P302" s="217"/>
      <c r="Q302" s="217"/>
      <c r="R302" s="217"/>
      <c r="S302" s="217"/>
      <c r="T302" s="217"/>
    </row>
    <row r="303" spans="5:20" x14ac:dyDescent="0.25">
      <c r="E303" s="217"/>
      <c r="G303" s="217"/>
      <c r="H303" s="217"/>
      <c r="J303" s="217"/>
      <c r="K303" s="217"/>
      <c r="M303" s="217"/>
      <c r="N303" s="217"/>
      <c r="O303" s="217"/>
      <c r="P303" s="217"/>
      <c r="Q303" s="217"/>
      <c r="R303" s="217"/>
      <c r="S303" s="217"/>
      <c r="T303" s="217"/>
    </row>
    <row r="304" spans="5:20" x14ac:dyDescent="0.25">
      <c r="E304" s="217"/>
      <c r="G304" s="217"/>
      <c r="H304" s="217"/>
      <c r="J304" s="217"/>
      <c r="K304" s="217"/>
      <c r="M304" s="217"/>
      <c r="N304" s="217"/>
      <c r="O304" s="217"/>
      <c r="P304" s="217"/>
      <c r="Q304" s="217"/>
      <c r="R304" s="217"/>
      <c r="S304" s="217"/>
      <c r="T304" s="217"/>
    </row>
    <row r="305" spans="5:20" x14ac:dyDescent="0.25">
      <c r="E305" s="217"/>
      <c r="G305" s="217"/>
      <c r="H305" s="217"/>
      <c r="J305" s="217"/>
      <c r="K305" s="217"/>
      <c r="M305" s="217"/>
      <c r="N305" s="217"/>
      <c r="O305" s="217"/>
      <c r="P305" s="217"/>
      <c r="Q305" s="217"/>
      <c r="R305" s="217"/>
      <c r="S305" s="217"/>
      <c r="T305" s="217"/>
    </row>
    <row r="306" spans="5:20" x14ac:dyDescent="0.25">
      <c r="E306" s="217"/>
      <c r="G306" s="217"/>
      <c r="H306" s="217"/>
      <c r="J306" s="217"/>
      <c r="K306" s="217"/>
      <c r="M306" s="217"/>
      <c r="N306" s="217"/>
      <c r="O306" s="217"/>
      <c r="P306" s="217"/>
      <c r="Q306" s="217"/>
      <c r="R306" s="217"/>
      <c r="S306" s="217"/>
      <c r="T306" s="217"/>
    </row>
    <row r="307" spans="5:20" x14ac:dyDescent="0.25">
      <c r="E307" s="217"/>
      <c r="G307" s="217"/>
      <c r="H307" s="217"/>
      <c r="J307" s="217"/>
      <c r="K307" s="217"/>
      <c r="M307" s="217"/>
      <c r="N307" s="217"/>
      <c r="O307" s="217"/>
      <c r="P307" s="217"/>
      <c r="Q307" s="217"/>
      <c r="R307" s="217"/>
      <c r="S307" s="217"/>
      <c r="T307" s="217"/>
    </row>
    <row r="308" spans="5:20" x14ac:dyDescent="0.25">
      <c r="E308" s="217"/>
      <c r="G308" s="217"/>
      <c r="H308" s="217"/>
      <c r="J308" s="217"/>
      <c r="K308" s="217"/>
      <c r="M308" s="217"/>
      <c r="N308" s="217"/>
      <c r="O308" s="217"/>
      <c r="P308" s="217"/>
      <c r="Q308" s="217"/>
      <c r="R308" s="217"/>
      <c r="S308" s="217"/>
      <c r="T308" s="217"/>
    </row>
    <row r="309" spans="5:20" x14ac:dyDescent="0.25">
      <c r="E309" s="217"/>
      <c r="G309" s="217"/>
      <c r="H309" s="217"/>
      <c r="J309" s="217"/>
      <c r="K309" s="217"/>
      <c r="M309" s="217"/>
      <c r="N309" s="217"/>
      <c r="O309" s="217"/>
      <c r="P309" s="217"/>
      <c r="Q309" s="217"/>
      <c r="R309" s="217"/>
      <c r="S309" s="217"/>
      <c r="T309" s="217"/>
    </row>
    <row r="310" spans="5:20" x14ac:dyDescent="0.25">
      <c r="E310" s="217"/>
      <c r="G310" s="217"/>
      <c r="H310" s="217"/>
      <c r="J310" s="217"/>
      <c r="K310" s="217"/>
      <c r="M310" s="217"/>
      <c r="N310" s="217"/>
      <c r="O310" s="217"/>
      <c r="P310" s="217"/>
      <c r="Q310" s="217"/>
      <c r="R310" s="217"/>
      <c r="S310" s="217"/>
      <c r="T310" s="217"/>
    </row>
    <row r="311" spans="5:20" x14ac:dyDescent="0.25">
      <c r="E311" s="217"/>
      <c r="G311" s="217"/>
      <c r="H311" s="217"/>
      <c r="J311" s="217"/>
      <c r="K311" s="217"/>
      <c r="M311" s="217"/>
      <c r="N311" s="217"/>
      <c r="O311" s="217"/>
      <c r="P311" s="217"/>
      <c r="Q311" s="217"/>
      <c r="R311" s="217"/>
      <c r="S311" s="217"/>
      <c r="T311" s="217"/>
    </row>
    <row r="312" spans="5:20" x14ac:dyDescent="0.25">
      <c r="E312" s="217"/>
      <c r="G312" s="217"/>
      <c r="H312" s="217"/>
      <c r="J312" s="217"/>
      <c r="K312" s="217"/>
      <c r="M312" s="217"/>
      <c r="N312" s="217"/>
      <c r="O312" s="217"/>
      <c r="P312" s="217"/>
      <c r="Q312" s="217"/>
      <c r="R312" s="217"/>
      <c r="S312" s="217"/>
      <c r="T312" s="217"/>
    </row>
    <row r="313" spans="5:20" x14ac:dyDescent="0.25">
      <c r="E313" s="217"/>
      <c r="G313" s="217"/>
      <c r="H313" s="217"/>
      <c r="J313" s="217"/>
      <c r="K313" s="217"/>
      <c r="M313" s="217"/>
      <c r="N313" s="217"/>
      <c r="O313" s="217"/>
      <c r="P313" s="217"/>
      <c r="Q313" s="217"/>
      <c r="R313" s="217"/>
      <c r="S313" s="217"/>
      <c r="T313" s="217"/>
    </row>
    <row r="314" spans="5:20" x14ac:dyDescent="0.25">
      <c r="E314" s="217"/>
      <c r="G314" s="217"/>
      <c r="H314" s="217"/>
      <c r="J314" s="217"/>
      <c r="K314" s="217"/>
      <c r="M314" s="217"/>
      <c r="N314" s="217"/>
      <c r="O314" s="217"/>
      <c r="P314" s="217"/>
      <c r="Q314" s="217"/>
      <c r="R314" s="217"/>
      <c r="S314" s="217"/>
      <c r="T314" s="217"/>
    </row>
    <row r="315" spans="5:20" x14ac:dyDescent="0.25">
      <c r="E315" s="217"/>
      <c r="G315" s="217"/>
      <c r="H315" s="217"/>
      <c r="J315" s="217"/>
      <c r="K315" s="217"/>
      <c r="M315" s="217"/>
      <c r="N315" s="217"/>
      <c r="O315" s="217"/>
      <c r="P315" s="217"/>
      <c r="Q315" s="217"/>
      <c r="R315" s="217"/>
      <c r="S315" s="217"/>
      <c r="T315" s="217"/>
    </row>
    <row r="316" spans="5:20" x14ac:dyDescent="0.25">
      <c r="E316" s="217"/>
      <c r="G316" s="217"/>
      <c r="H316" s="217"/>
      <c r="J316" s="217"/>
      <c r="K316" s="217"/>
      <c r="M316" s="217"/>
      <c r="N316" s="217"/>
      <c r="O316" s="217"/>
      <c r="P316" s="217"/>
      <c r="Q316" s="217"/>
      <c r="R316" s="217"/>
      <c r="S316" s="217"/>
      <c r="T316" s="217"/>
    </row>
    <row r="317" spans="5:20" x14ac:dyDescent="0.25">
      <c r="E317" s="217"/>
      <c r="G317" s="217"/>
      <c r="H317" s="217"/>
      <c r="J317" s="217"/>
      <c r="K317" s="217"/>
      <c r="M317" s="217"/>
      <c r="N317" s="217"/>
      <c r="O317" s="217"/>
      <c r="P317" s="217"/>
      <c r="Q317" s="217"/>
      <c r="R317" s="217"/>
      <c r="S317" s="217"/>
      <c r="T317" s="217"/>
    </row>
    <row r="318" spans="5:20" x14ac:dyDescent="0.25">
      <c r="E318" s="217"/>
      <c r="G318" s="217"/>
      <c r="H318" s="217"/>
      <c r="J318" s="217"/>
      <c r="K318" s="217"/>
      <c r="M318" s="217"/>
      <c r="N318" s="217"/>
      <c r="O318" s="217"/>
      <c r="P318" s="217"/>
      <c r="Q318" s="217"/>
      <c r="R318" s="217"/>
      <c r="S318" s="217"/>
      <c r="T318" s="217"/>
    </row>
    <row r="319" spans="5:20" x14ac:dyDescent="0.25">
      <c r="E319" s="217"/>
      <c r="G319" s="217"/>
      <c r="H319" s="217"/>
      <c r="J319" s="217"/>
      <c r="K319" s="217"/>
      <c r="M319" s="217"/>
      <c r="N319" s="217"/>
      <c r="O319" s="217"/>
      <c r="P319" s="217"/>
      <c r="Q319" s="217"/>
      <c r="R319" s="217"/>
      <c r="S319" s="217"/>
      <c r="T319" s="217"/>
    </row>
    <row r="320" spans="5:20" x14ac:dyDescent="0.25">
      <c r="E320" s="217"/>
      <c r="G320" s="217"/>
      <c r="H320" s="217"/>
      <c r="J320" s="217"/>
      <c r="K320" s="217"/>
      <c r="M320" s="217"/>
      <c r="N320" s="217"/>
      <c r="O320" s="217"/>
      <c r="P320" s="217"/>
      <c r="Q320" s="217"/>
      <c r="R320" s="217"/>
      <c r="S320" s="217"/>
      <c r="T320" s="217"/>
    </row>
    <row r="321" spans="5:20" x14ac:dyDescent="0.25">
      <c r="E321" s="217"/>
      <c r="G321" s="217"/>
      <c r="H321" s="217"/>
      <c r="J321" s="217"/>
      <c r="K321" s="217"/>
      <c r="M321" s="217"/>
      <c r="N321" s="217"/>
      <c r="O321" s="217"/>
      <c r="P321" s="217"/>
      <c r="Q321" s="217"/>
      <c r="R321" s="217"/>
      <c r="S321" s="217"/>
      <c r="T321" s="217"/>
    </row>
    <row r="322" spans="5:20" x14ac:dyDescent="0.25">
      <c r="E322" s="217"/>
      <c r="G322" s="217"/>
      <c r="H322" s="217"/>
      <c r="J322" s="217"/>
      <c r="K322" s="217"/>
      <c r="M322" s="217"/>
      <c r="N322" s="217"/>
      <c r="O322" s="217"/>
      <c r="P322" s="217"/>
      <c r="Q322" s="217"/>
      <c r="R322" s="217"/>
      <c r="S322" s="217"/>
      <c r="T322" s="217"/>
    </row>
    <row r="323" spans="5:20" x14ac:dyDescent="0.25">
      <c r="E323" s="217"/>
      <c r="G323" s="217"/>
      <c r="H323" s="217"/>
      <c r="J323" s="217"/>
      <c r="K323" s="217"/>
      <c r="M323" s="217"/>
      <c r="N323" s="217"/>
      <c r="O323" s="217"/>
      <c r="P323" s="217"/>
      <c r="Q323" s="217"/>
      <c r="R323" s="217"/>
      <c r="S323" s="217"/>
      <c r="T323" s="217"/>
    </row>
    <row r="324" spans="5:20" x14ac:dyDescent="0.25">
      <c r="E324" s="217"/>
      <c r="G324" s="217"/>
      <c r="H324" s="217"/>
      <c r="J324" s="217"/>
      <c r="K324" s="217"/>
      <c r="M324" s="217"/>
      <c r="N324" s="217"/>
      <c r="O324" s="217"/>
      <c r="P324" s="217"/>
      <c r="Q324" s="217"/>
      <c r="R324" s="217"/>
      <c r="S324" s="217"/>
      <c r="T324" s="217"/>
    </row>
    <row r="325" spans="5:20" x14ac:dyDescent="0.25">
      <c r="E325" s="217"/>
      <c r="G325" s="217"/>
      <c r="H325" s="217"/>
      <c r="J325" s="217"/>
      <c r="K325" s="217"/>
      <c r="M325" s="217"/>
      <c r="N325" s="217"/>
      <c r="O325" s="217"/>
      <c r="P325" s="217"/>
      <c r="Q325" s="217"/>
      <c r="R325" s="217"/>
      <c r="S325" s="217"/>
      <c r="T325" s="217"/>
    </row>
    <row r="326" spans="5:20" x14ac:dyDescent="0.25">
      <c r="E326" s="217"/>
      <c r="G326" s="217"/>
      <c r="H326" s="217"/>
      <c r="J326" s="217"/>
      <c r="K326" s="217"/>
      <c r="M326" s="217"/>
      <c r="N326" s="217"/>
      <c r="O326" s="217"/>
      <c r="P326" s="217"/>
      <c r="Q326" s="217"/>
      <c r="R326" s="217"/>
      <c r="S326" s="217"/>
      <c r="T326" s="217"/>
    </row>
    <row r="327" spans="5:20" x14ac:dyDescent="0.25">
      <c r="E327" s="217"/>
      <c r="G327" s="217"/>
      <c r="H327" s="217"/>
      <c r="J327" s="217"/>
      <c r="K327" s="217"/>
      <c r="M327" s="217"/>
      <c r="N327" s="217"/>
      <c r="O327" s="217"/>
      <c r="P327" s="217"/>
      <c r="Q327" s="217"/>
      <c r="R327" s="217"/>
      <c r="S327" s="217"/>
      <c r="T327" s="217"/>
    </row>
    <row r="328" spans="5:20" x14ac:dyDescent="0.25">
      <c r="E328" s="217"/>
      <c r="G328" s="217"/>
      <c r="H328" s="217"/>
      <c r="J328" s="217"/>
      <c r="K328" s="217"/>
      <c r="M328" s="217"/>
      <c r="N328" s="217"/>
      <c r="O328" s="217"/>
      <c r="P328" s="217"/>
      <c r="Q328" s="217"/>
      <c r="R328" s="217"/>
      <c r="S328" s="217"/>
      <c r="T328" s="217"/>
    </row>
    <row r="329" spans="5:20" x14ac:dyDescent="0.25">
      <c r="E329" s="217"/>
      <c r="G329" s="217"/>
      <c r="H329" s="217"/>
      <c r="J329" s="217"/>
      <c r="K329" s="217"/>
      <c r="M329" s="217"/>
      <c r="N329" s="217"/>
      <c r="O329" s="217"/>
      <c r="P329" s="217"/>
      <c r="Q329" s="217"/>
      <c r="R329" s="217"/>
      <c r="S329" s="217"/>
      <c r="T329" s="217"/>
    </row>
    <row r="330" spans="5:20" x14ac:dyDescent="0.25">
      <c r="E330" s="217"/>
      <c r="G330" s="217"/>
      <c r="H330" s="217"/>
      <c r="J330" s="217"/>
      <c r="K330" s="217"/>
      <c r="M330" s="217"/>
      <c r="N330" s="217"/>
      <c r="O330" s="217"/>
      <c r="P330" s="217"/>
      <c r="Q330" s="217"/>
      <c r="R330" s="217"/>
      <c r="S330" s="217"/>
      <c r="T330" s="217"/>
    </row>
    <row r="331" spans="5:20" x14ac:dyDescent="0.25">
      <c r="E331" s="217"/>
      <c r="G331" s="217"/>
      <c r="H331" s="217"/>
      <c r="J331" s="217"/>
      <c r="K331" s="217"/>
      <c r="M331" s="217"/>
      <c r="N331" s="217"/>
      <c r="O331" s="217"/>
      <c r="P331" s="217"/>
      <c r="Q331" s="217"/>
      <c r="R331" s="217"/>
      <c r="S331" s="217"/>
      <c r="T331" s="217"/>
    </row>
    <row r="332" spans="5:20" x14ac:dyDescent="0.25">
      <c r="E332" s="217"/>
      <c r="G332" s="217"/>
      <c r="H332" s="217"/>
      <c r="J332" s="217"/>
      <c r="K332" s="217"/>
      <c r="M332" s="217"/>
      <c r="N332" s="217"/>
      <c r="O332" s="217"/>
      <c r="P332" s="217"/>
      <c r="Q332" s="217"/>
      <c r="R332" s="217"/>
      <c r="S332" s="217"/>
      <c r="T332" s="217"/>
    </row>
    <row r="333" spans="5:20" x14ac:dyDescent="0.25">
      <c r="E333" s="217"/>
      <c r="G333" s="217"/>
      <c r="H333" s="217"/>
      <c r="J333" s="217"/>
      <c r="K333" s="217"/>
      <c r="M333" s="217"/>
      <c r="N333" s="217"/>
      <c r="O333" s="217"/>
      <c r="P333" s="217"/>
      <c r="Q333" s="217"/>
      <c r="R333" s="217"/>
      <c r="S333" s="217"/>
      <c r="T333" s="217"/>
    </row>
    <row r="334" spans="5:20" x14ac:dyDescent="0.25">
      <c r="E334" s="217"/>
      <c r="G334" s="217"/>
      <c r="H334" s="217"/>
      <c r="J334" s="217"/>
      <c r="K334" s="217"/>
      <c r="M334" s="217"/>
      <c r="N334" s="217"/>
      <c r="O334" s="217"/>
      <c r="P334" s="217"/>
      <c r="Q334" s="217"/>
      <c r="R334" s="217"/>
      <c r="S334" s="217"/>
      <c r="T334" s="217"/>
    </row>
    <row r="335" spans="5:20" x14ac:dyDescent="0.25">
      <c r="E335" s="217"/>
      <c r="G335" s="217"/>
      <c r="H335" s="217"/>
      <c r="J335" s="217"/>
      <c r="K335" s="217"/>
      <c r="M335" s="217"/>
      <c r="N335" s="217"/>
      <c r="O335" s="217"/>
      <c r="P335" s="217"/>
      <c r="Q335" s="217"/>
      <c r="R335" s="217"/>
      <c r="S335" s="217"/>
      <c r="T335" s="217"/>
    </row>
    <row r="336" spans="5:20" x14ac:dyDescent="0.25">
      <c r="E336" s="217"/>
      <c r="G336" s="217"/>
      <c r="H336" s="217"/>
      <c r="J336" s="217"/>
      <c r="K336" s="217"/>
      <c r="M336" s="217"/>
      <c r="N336" s="217"/>
      <c r="O336" s="217"/>
      <c r="P336" s="217"/>
      <c r="Q336" s="217"/>
      <c r="R336" s="217"/>
      <c r="S336" s="217"/>
      <c r="T336" s="217"/>
    </row>
    <row r="337" spans="5:20" x14ac:dyDescent="0.25">
      <c r="E337" s="217"/>
      <c r="G337" s="217"/>
      <c r="H337" s="217"/>
      <c r="J337" s="217"/>
      <c r="K337" s="217"/>
      <c r="M337" s="217"/>
      <c r="N337" s="217"/>
      <c r="O337" s="217"/>
      <c r="P337" s="217"/>
      <c r="Q337" s="217"/>
      <c r="R337" s="217"/>
      <c r="S337" s="217"/>
      <c r="T337" s="217"/>
    </row>
    <row r="338" spans="5:20" x14ac:dyDescent="0.25">
      <c r="E338" s="217"/>
      <c r="G338" s="217"/>
      <c r="H338" s="217"/>
      <c r="J338" s="217"/>
      <c r="K338" s="217"/>
      <c r="M338" s="217"/>
      <c r="N338" s="217"/>
      <c r="O338" s="217"/>
      <c r="P338" s="217"/>
      <c r="Q338" s="217"/>
      <c r="R338" s="217"/>
      <c r="S338" s="217"/>
      <c r="T338" s="217"/>
    </row>
    <row r="339" spans="5:20" x14ac:dyDescent="0.25">
      <c r="E339" s="217"/>
      <c r="G339" s="217"/>
      <c r="H339" s="217"/>
      <c r="J339" s="217"/>
      <c r="K339" s="217"/>
      <c r="M339" s="217"/>
      <c r="N339" s="217"/>
      <c r="O339" s="217"/>
      <c r="P339" s="217"/>
      <c r="Q339" s="217"/>
      <c r="R339" s="217"/>
      <c r="S339" s="217"/>
      <c r="T339" s="217"/>
    </row>
    <row r="340" spans="5:20" x14ac:dyDescent="0.25">
      <c r="E340" s="217"/>
      <c r="G340" s="217"/>
      <c r="H340" s="217"/>
      <c r="J340" s="217"/>
      <c r="K340" s="217"/>
      <c r="M340" s="217"/>
      <c r="N340" s="217"/>
      <c r="O340" s="217"/>
      <c r="P340" s="217"/>
      <c r="Q340" s="217"/>
      <c r="R340" s="217"/>
      <c r="S340" s="217"/>
      <c r="T340" s="217"/>
    </row>
    <row r="341" spans="5:20" x14ac:dyDescent="0.25">
      <c r="E341" s="217"/>
      <c r="G341" s="217"/>
      <c r="H341" s="217"/>
      <c r="J341" s="217"/>
      <c r="K341" s="217"/>
      <c r="M341" s="217"/>
      <c r="N341" s="217"/>
      <c r="O341" s="217"/>
      <c r="P341" s="217"/>
      <c r="Q341" s="217"/>
      <c r="R341" s="217"/>
      <c r="S341" s="217"/>
      <c r="T341" s="217"/>
    </row>
    <row r="342" spans="5:20" x14ac:dyDescent="0.25">
      <c r="E342" s="217"/>
      <c r="G342" s="217"/>
      <c r="H342" s="217"/>
      <c r="J342" s="217"/>
      <c r="K342" s="217"/>
      <c r="M342" s="217"/>
      <c r="N342" s="217"/>
      <c r="O342" s="217"/>
      <c r="P342" s="217"/>
      <c r="Q342" s="217"/>
      <c r="R342" s="217"/>
      <c r="S342" s="217"/>
      <c r="T342" s="217"/>
    </row>
    <row r="343" spans="5:20" x14ac:dyDescent="0.25">
      <c r="E343" s="217"/>
      <c r="G343" s="217"/>
      <c r="H343" s="217"/>
      <c r="J343" s="217"/>
      <c r="K343" s="217"/>
      <c r="M343" s="217"/>
      <c r="N343" s="217"/>
      <c r="O343" s="217"/>
      <c r="P343" s="217"/>
      <c r="Q343" s="217"/>
      <c r="R343" s="217"/>
      <c r="S343" s="217"/>
      <c r="T343" s="217"/>
    </row>
    <row r="344" spans="5:20" x14ac:dyDescent="0.25">
      <c r="E344" s="217"/>
      <c r="G344" s="217"/>
      <c r="H344" s="217"/>
      <c r="J344" s="217"/>
      <c r="K344" s="217"/>
      <c r="M344" s="217"/>
      <c r="N344" s="217"/>
      <c r="O344" s="217"/>
      <c r="P344" s="217"/>
      <c r="Q344" s="217"/>
      <c r="R344" s="217"/>
      <c r="S344" s="217"/>
      <c r="T344" s="217"/>
    </row>
    <row r="345" spans="5:20" x14ac:dyDescent="0.25">
      <c r="E345" s="217"/>
      <c r="G345" s="217"/>
      <c r="H345" s="217"/>
      <c r="J345" s="217"/>
      <c r="K345" s="217"/>
      <c r="M345" s="217"/>
      <c r="N345" s="217"/>
      <c r="O345" s="217"/>
      <c r="P345" s="217"/>
      <c r="Q345" s="217"/>
      <c r="R345" s="217"/>
      <c r="S345" s="217"/>
      <c r="T345" s="217"/>
    </row>
    <row r="346" spans="5:20" x14ac:dyDescent="0.25">
      <c r="E346" s="217"/>
      <c r="G346" s="217"/>
      <c r="H346" s="217"/>
      <c r="J346" s="217"/>
      <c r="K346" s="217"/>
      <c r="M346" s="217"/>
      <c r="N346" s="217"/>
      <c r="O346" s="217"/>
      <c r="P346" s="217"/>
      <c r="Q346" s="217"/>
      <c r="R346" s="217"/>
      <c r="S346" s="217"/>
      <c r="T346" s="217"/>
    </row>
    <row r="347" spans="5:20" x14ac:dyDescent="0.25">
      <c r="E347" s="217"/>
      <c r="G347" s="217"/>
      <c r="H347" s="217"/>
      <c r="J347" s="217"/>
      <c r="K347" s="217"/>
      <c r="M347" s="217"/>
      <c r="N347" s="217"/>
      <c r="O347" s="217"/>
      <c r="P347" s="217"/>
      <c r="Q347" s="217"/>
      <c r="R347" s="217"/>
      <c r="S347" s="217"/>
      <c r="T347" s="217"/>
    </row>
    <row r="348" spans="5:20" x14ac:dyDescent="0.25">
      <c r="E348" s="217"/>
      <c r="G348" s="217"/>
      <c r="H348" s="217"/>
      <c r="J348" s="217"/>
      <c r="K348" s="217"/>
      <c r="M348" s="217"/>
      <c r="N348" s="217"/>
      <c r="O348" s="217"/>
      <c r="P348" s="217"/>
      <c r="Q348" s="217"/>
      <c r="R348" s="217"/>
      <c r="S348" s="217"/>
      <c r="T348" s="217"/>
    </row>
    <row r="349" spans="5:20" x14ac:dyDescent="0.25">
      <c r="E349" s="217"/>
      <c r="G349" s="217"/>
      <c r="H349" s="217"/>
      <c r="J349" s="217"/>
      <c r="K349" s="217"/>
      <c r="M349" s="217"/>
      <c r="N349" s="217"/>
      <c r="O349" s="217"/>
      <c r="P349" s="217"/>
      <c r="Q349" s="217"/>
      <c r="R349" s="217"/>
      <c r="S349" s="217"/>
      <c r="T349" s="217"/>
    </row>
    <row r="350" spans="5:20" x14ac:dyDescent="0.25">
      <c r="E350" s="217"/>
      <c r="G350" s="217"/>
      <c r="H350" s="217"/>
      <c r="J350" s="217"/>
      <c r="K350" s="217"/>
      <c r="M350" s="217"/>
      <c r="N350" s="217"/>
      <c r="O350" s="217"/>
      <c r="P350" s="217"/>
      <c r="Q350" s="217"/>
      <c r="R350" s="217"/>
      <c r="S350" s="217"/>
      <c r="T350" s="217"/>
    </row>
    <row r="351" spans="5:20" x14ac:dyDescent="0.25">
      <c r="E351" s="217"/>
      <c r="G351" s="217"/>
      <c r="H351" s="217"/>
      <c r="J351" s="217"/>
      <c r="K351" s="217"/>
      <c r="M351" s="217"/>
      <c r="N351" s="217"/>
      <c r="O351" s="217"/>
      <c r="P351" s="217"/>
      <c r="Q351" s="217"/>
      <c r="R351" s="217"/>
      <c r="S351" s="217"/>
      <c r="T351" s="217"/>
    </row>
    <row r="352" spans="5:20" x14ac:dyDescent="0.25">
      <c r="E352" s="217"/>
      <c r="G352" s="217"/>
      <c r="H352" s="217"/>
      <c r="J352" s="217"/>
      <c r="K352" s="217"/>
      <c r="M352" s="217"/>
      <c r="N352" s="217"/>
      <c r="O352" s="217"/>
      <c r="P352" s="217"/>
      <c r="Q352" s="217"/>
      <c r="R352" s="217"/>
      <c r="S352" s="217"/>
      <c r="T352" s="217"/>
    </row>
    <row r="353" spans="5:20" x14ac:dyDescent="0.25">
      <c r="E353" s="217"/>
      <c r="G353" s="217"/>
      <c r="H353" s="217"/>
      <c r="J353" s="217"/>
      <c r="K353" s="217"/>
      <c r="M353" s="217"/>
      <c r="N353" s="217"/>
      <c r="O353" s="217"/>
      <c r="P353" s="217"/>
      <c r="Q353" s="217"/>
      <c r="R353" s="217"/>
      <c r="S353" s="217"/>
      <c r="T353" s="217"/>
    </row>
    <row r="354" spans="5:20" x14ac:dyDescent="0.25">
      <c r="E354" s="217"/>
      <c r="G354" s="217"/>
      <c r="H354" s="217"/>
      <c r="J354" s="217"/>
      <c r="K354" s="217"/>
      <c r="M354" s="217"/>
      <c r="N354" s="217"/>
      <c r="O354" s="217"/>
      <c r="P354" s="217"/>
      <c r="Q354" s="217"/>
      <c r="R354" s="217"/>
      <c r="S354" s="217"/>
      <c r="T354" s="217"/>
    </row>
    <row r="355" spans="5:20" x14ac:dyDescent="0.25">
      <c r="E355" s="217"/>
      <c r="G355" s="217"/>
      <c r="H355" s="217"/>
      <c r="J355" s="217"/>
      <c r="K355" s="217"/>
      <c r="M355" s="217"/>
      <c r="N355" s="217"/>
      <c r="O355" s="217"/>
      <c r="P355" s="217"/>
      <c r="Q355" s="217"/>
      <c r="R355" s="217"/>
      <c r="S355" s="217"/>
      <c r="T355" s="217"/>
    </row>
    <row r="356" spans="5:20" x14ac:dyDescent="0.25">
      <c r="E356" s="217"/>
      <c r="G356" s="217"/>
      <c r="H356" s="217"/>
      <c r="J356" s="217"/>
      <c r="K356" s="217"/>
      <c r="M356" s="217"/>
      <c r="N356" s="217"/>
      <c r="O356" s="217"/>
      <c r="P356" s="217"/>
      <c r="Q356" s="217"/>
      <c r="R356" s="217"/>
      <c r="S356" s="217"/>
      <c r="T356" s="217"/>
    </row>
    <row r="357" spans="5:20" x14ac:dyDescent="0.25">
      <c r="E357" s="217"/>
      <c r="G357" s="217"/>
      <c r="H357" s="217"/>
      <c r="J357" s="217"/>
      <c r="K357" s="217"/>
      <c r="M357" s="217"/>
      <c r="N357" s="217"/>
      <c r="O357" s="217"/>
      <c r="P357" s="217"/>
      <c r="Q357" s="217"/>
      <c r="R357" s="217"/>
      <c r="S357" s="217"/>
      <c r="T357" s="217"/>
    </row>
    <row r="358" spans="5:20" x14ac:dyDescent="0.25">
      <c r="E358" s="217"/>
      <c r="G358" s="217"/>
      <c r="H358" s="217"/>
      <c r="J358" s="217"/>
      <c r="K358" s="217"/>
      <c r="M358" s="217"/>
      <c r="N358" s="217"/>
      <c r="O358" s="217"/>
      <c r="P358" s="217"/>
      <c r="Q358" s="217"/>
      <c r="R358" s="217"/>
      <c r="S358" s="217"/>
      <c r="T358" s="217"/>
    </row>
    <row r="359" spans="5:20" x14ac:dyDescent="0.25">
      <c r="E359" s="217"/>
      <c r="G359" s="217"/>
      <c r="H359" s="217"/>
      <c r="J359" s="217"/>
      <c r="K359" s="217"/>
      <c r="M359" s="217"/>
      <c r="N359" s="217"/>
      <c r="O359" s="217"/>
      <c r="P359" s="217"/>
      <c r="Q359" s="217"/>
      <c r="R359" s="217"/>
      <c r="S359" s="217"/>
      <c r="T359" s="217"/>
    </row>
    <row r="360" spans="5:20" x14ac:dyDescent="0.25">
      <c r="E360" s="217"/>
      <c r="G360" s="217"/>
      <c r="H360" s="217"/>
      <c r="J360" s="217"/>
      <c r="K360" s="217"/>
      <c r="M360" s="217"/>
      <c r="N360" s="217"/>
      <c r="O360" s="217"/>
      <c r="P360" s="217"/>
      <c r="Q360" s="217"/>
      <c r="R360" s="217"/>
      <c r="S360" s="217"/>
      <c r="T360" s="217"/>
    </row>
    <row r="361" spans="5:20" x14ac:dyDescent="0.25">
      <c r="E361" s="217"/>
      <c r="G361" s="217"/>
      <c r="H361" s="217"/>
      <c r="J361" s="217"/>
      <c r="K361" s="217"/>
      <c r="M361" s="217"/>
      <c r="N361" s="217"/>
      <c r="O361" s="217"/>
      <c r="P361" s="217"/>
      <c r="Q361" s="217"/>
      <c r="R361" s="217"/>
      <c r="S361" s="217"/>
      <c r="T361" s="217"/>
    </row>
    <row r="362" spans="5:20" x14ac:dyDescent="0.25">
      <c r="E362" s="217"/>
      <c r="G362" s="217"/>
      <c r="H362" s="217"/>
      <c r="J362" s="217"/>
      <c r="K362" s="217"/>
      <c r="M362" s="217"/>
      <c r="N362" s="217"/>
      <c r="O362" s="217"/>
      <c r="P362" s="217"/>
      <c r="Q362" s="217"/>
      <c r="R362" s="217"/>
      <c r="S362" s="217"/>
      <c r="T362" s="217"/>
    </row>
    <row r="363" spans="5:20" x14ac:dyDescent="0.25">
      <c r="E363" s="217"/>
      <c r="G363" s="217"/>
      <c r="H363" s="217"/>
      <c r="J363" s="217"/>
      <c r="K363" s="217"/>
      <c r="M363" s="217"/>
      <c r="N363" s="217"/>
      <c r="O363" s="217"/>
      <c r="P363" s="217"/>
      <c r="Q363" s="217"/>
      <c r="R363" s="217"/>
      <c r="S363" s="217"/>
      <c r="T363" s="217"/>
    </row>
    <row r="364" spans="5:20" x14ac:dyDescent="0.25">
      <c r="E364" s="217"/>
      <c r="G364" s="217"/>
      <c r="H364" s="217"/>
      <c r="J364" s="217"/>
      <c r="K364" s="217"/>
      <c r="M364" s="217"/>
      <c r="N364" s="217"/>
      <c r="O364" s="217"/>
      <c r="P364" s="217"/>
      <c r="Q364" s="217"/>
      <c r="R364" s="217"/>
      <c r="S364" s="217"/>
      <c r="T364" s="217"/>
    </row>
    <row r="365" spans="5:20" x14ac:dyDescent="0.25">
      <c r="E365" s="217"/>
      <c r="G365" s="217"/>
      <c r="H365" s="217"/>
      <c r="J365" s="217"/>
      <c r="K365" s="217"/>
      <c r="M365" s="217"/>
      <c r="N365" s="217"/>
      <c r="O365" s="217"/>
      <c r="P365" s="217"/>
      <c r="Q365" s="217"/>
      <c r="R365" s="217"/>
      <c r="S365" s="217"/>
      <c r="T365" s="217"/>
    </row>
    <row r="366" spans="5:20" x14ac:dyDescent="0.25">
      <c r="E366" s="217"/>
      <c r="G366" s="217"/>
      <c r="H366" s="217"/>
      <c r="J366" s="217"/>
      <c r="K366" s="217"/>
      <c r="M366" s="217"/>
      <c r="N366" s="217"/>
      <c r="O366" s="217"/>
      <c r="P366" s="217"/>
      <c r="Q366" s="217"/>
      <c r="R366" s="217"/>
      <c r="S366" s="217"/>
      <c r="T366" s="217"/>
    </row>
    <row r="367" spans="5:20" x14ac:dyDescent="0.25">
      <c r="E367" s="217"/>
      <c r="G367" s="217"/>
      <c r="H367" s="217"/>
      <c r="J367" s="217"/>
      <c r="K367" s="217"/>
      <c r="M367" s="217"/>
      <c r="N367" s="217"/>
      <c r="O367" s="217"/>
      <c r="P367" s="217"/>
      <c r="Q367" s="217"/>
      <c r="R367" s="217"/>
      <c r="S367" s="217"/>
      <c r="T367" s="217"/>
    </row>
    <row r="368" spans="5:20" x14ac:dyDescent="0.25">
      <c r="E368" s="217"/>
      <c r="G368" s="217"/>
      <c r="H368" s="217"/>
      <c r="J368" s="217"/>
      <c r="K368" s="217"/>
      <c r="M368" s="217"/>
      <c r="N368" s="217"/>
      <c r="O368" s="217"/>
      <c r="P368" s="217"/>
      <c r="Q368" s="217"/>
      <c r="R368" s="217"/>
      <c r="S368" s="217"/>
      <c r="T368" s="217"/>
    </row>
    <row r="369" spans="5:20" x14ac:dyDescent="0.25">
      <c r="E369" s="217"/>
      <c r="G369" s="217"/>
      <c r="H369" s="217"/>
      <c r="J369" s="217"/>
      <c r="K369" s="217"/>
      <c r="M369" s="217"/>
      <c r="N369" s="217"/>
      <c r="O369" s="217"/>
      <c r="P369" s="217"/>
      <c r="Q369" s="217"/>
      <c r="R369" s="217"/>
      <c r="S369" s="217"/>
      <c r="T369" s="217"/>
    </row>
    <row r="370" spans="5:20" x14ac:dyDescent="0.25">
      <c r="E370" s="217"/>
      <c r="G370" s="217"/>
      <c r="H370" s="217"/>
      <c r="J370" s="217"/>
      <c r="K370" s="217"/>
      <c r="M370" s="217"/>
      <c r="N370" s="217"/>
      <c r="O370" s="217"/>
      <c r="P370" s="217"/>
      <c r="Q370" s="217"/>
      <c r="R370" s="217"/>
      <c r="S370" s="217"/>
      <c r="T370" s="217"/>
    </row>
    <row r="371" spans="5:20" x14ac:dyDescent="0.25">
      <c r="E371" s="217"/>
      <c r="G371" s="217"/>
      <c r="H371" s="217"/>
      <c r="J371" s="217"/>
      <c r="K371" s="217"/>
      <c r="M371" s="217"/>
      <c r="N371" s="217"/>
      <c r="O371" s="217"/>
      <c r="P371" s="217"/>
      <c r="Q371" s="217"/>
      <c r="R371" s="217"/>
      <c r="S371" s="217"/>
      <c r="T371" s="217"/>
    </row>
    <row r="372" spans="5:20" x14ac:dyDescent="0.25">
      <c r="E372" s="217"/>
      <c r="G372" s="217"/>
      <c r="H372" s="217"/>
      <c r="J372" s="217"/>
      <c r="K372" s="217"/>
      <c r="M372" s="217"/>
      <c r="N372" s="217"/>
      <c r="O372" s="217"/>
      <c r="P372" s="217"/>
      <c r="Q372" s="217"/>
      <c r="R372" s="217"/>
      <c r="S372" s="217"/>
      <c r="T372" s="217"/>
    </row>
    <row r="373" spans="5:20" x14ac:dyDescent="0.25">
      <c r="E373" s="217"/>
      <c r="G373" s="217"/>
      <c r="H373" s="217"/>
      <c r="J373" s="217"/>
      <c r="K373" s="217"/>
      <c r="M373" s="217"/>
      <c r="N373" s="217"/>
      <c r="O373" s="217"/>
      <c r="P373" s="217"/>
      <c r="Q373" s="217"/>
      <c r="R373" s="217"/>
      <c r="S373" s="217"/>
      <c r="T373" s="217"/>
    </row>
    <row r="374" spans="5:20" x14ac:dyDescent="0.25">
      <c r="E374" s="217"/>
      <c r="G374" s="217"/>
      <c r="H374" s="217"/>
      <c r="J374" s="217"/>
      <c r="K374" s="217"/>
      <c r="M374" s="217"/>
      <c r="N374" s="217"/>
      <c r="O374" s="217"/>
      <c r="P374" s="217"/>
      <c r="Q374" s="217"/>
      <c r="R374" s="217"/>
      <c r="S374" s="217"/>
      <c r="T374" s="217"/>
    </row>
    <row r="375" spans="5:20" x14ac:dyDescent="0.25">
      <c r="E375" s="217"/>
      <c r="G375" s="217"/>
      <c r="H375" s="217"/>
      <c r="J375" s="217"/>
      <c r="K375" s="217"/>
      <c r="M375" s="217"/>
      <c r="N375" s="217"/>
      <c r="O375" s="217"/>
      <c r="P375" s="217"/>
      <c r="Q375" s="217"/>
      <c r="R375" s="217"/>
      <c r="S375" s="217"/>
      <c r="T375" s="217"/>
    </row>
    <row r="376" spans="5:20" x14ac:dyDescent="0.25">
      <c r="E376" s="217"/>
      <c r="G376" s="217"/>
      <c r="H376" s="217"/>
      <c r="J376" s="217"/>
      <c r="K376" s="217"/>
      <c r="M376" s="217"/>
      <c r="N376" s="217"/>
      <c r="O376" s="217"/>
      <c r="P376" s="217"/>
      <c r="Q376" s="217"/>
      <c r="R376" s="217"/>
      <c r="S376" s="217"/>
      <c r="T376" s="217"/>
    </row>
    <row r="377" spans="5:20" x14ac:dyDescent="0.25">
      <c r="E377" s="217"/>
      <c r="G377" s="217"/>
      <c r="H377" s="217"/>
      <c r="J377" s="217"/>
      <c r="K377" s="217"/>
      <c r="M377" s="217"/>
      <c r="N377" s="217"/>
      <c r="O377" s="217"/>
      <c r="P377" s="217"/>
      <c r="Q377" s="217"/>
      <c r="R377" s="217"/>
      <c r="S377" s="217"/>
      <c r="T377" s="217"/>
    </row>
    <row r="378" spans="5:20" x14ac:dyDescent="0.25">
      <c r="E378" s="217"/>
      <c r="G378" s="217"/>
      <c r="H378" s="217"/>
      <c r="J378" s="217"/>
      <c r="K378" s="217"/>
      <c r="M378" s="217"/>
      <c r="N378" s="217"/>
      <c r="O378" s="217"/>
      <c r="P378" s="217"/>
      <c r="Q378" s="217"/>
      <c r="R378" s="217"/>
      <c r="S378" s="217"/>
      <c r="T378" s="217"/>
    </row>
    <row r="379" spans="5:20" x14ac:dyDescent="0.25">
      <c r="E379" s="217"/>
      <c r="G379" s="217"/>
      <c r="H379" s="217"/>
      <c r="J379" s="217"/>
      <c r="K379" s="217"/>
      <c r="M379" s="217"/>
      <c r="N379" s="217"/>
      <c r="O379" s="217"/>
      <c r="P379" s="217"/>
      <c r="Q379" s="217"/>
      <c r="R379" s="217"/>
      <c r="S379" s="217"/>
      <c r="T379" s="217"/>
    </row>
    <row r="380" spans="5:20" x14ac:dyDescent="0.25">
      <c r="E380" s="217"/>
      <c r="G380" s="217"/>
      <c r="H380" s="217"/>
      <c r="J380" s="217"/>
      <c r="K380" s="217"/>
      <c r="M380" s="217"/>
      <c r="N380" s="217"/>
      <c r="O380" s="217"/>
      <c r="P380" s="217"/>
      <c r="Q380" s="217"/>
      <c r="R380" s="217"/>
      <c r="S380" s="217"/>
      <c r="T380" s="217"/>
    </row>
    <row r="381" spans="5:20" x14ac:dyDescent="0.25">
      <c r="E381" s="217"/>
      <c r="G381" s="217"/>
      <c r="H381" s="217"/>
      <c r="J381" s="217"/>
      <c r="K381" s="217"/>
      <c r="M381" s="217"/>
      <c r="N381" s="217"/>
      <c r="O381" s="217"/>
      <c r="P381" s="217"/>
      <c r="Q381" s="217"/>
      <c r="R381" s="217"/>
      <c r="S381" s="217"/>
      <c r="T381" s="217"/>
    </row>
    <row r="382" spans="5:20" x14ac:dyDescent="0.25">
      <c r="E382" s="217"/>
      <c r="G382" s="217"/>
      <c r="H382" s="217"/>
      <c r="J382" s="217"/>
      <c r="K382" s="217"/>
      <c r="M382" s="217"/>
      <c r="N382" s="217"/>
      <c r="O382" s="217"/>
      <c r="P382" s="217"/>
      <c r="Q382" s="217"/>
      <c r="R382" s="217"/>
      <c r="S382" s="217"/>
      <c r="T382" s="217"/>
    </row>
    <row r="383" spans="5:20" x14ac:dyDescent="0.25">
      <c r="E383" s="217"/>
      <c r="G383" s="217"/>
      <c r="H383" s="217"/>
      <c r="J383" s="217"/>
      <c r="K383" s="217"/>
      <c r="M383" s="217"/>
      <c r="N383" s="217"/>
      <c r="O383" s="217"/>
      <c r="P383" s="217"/>
      <c r="Q383" s="217"/>
      <c r="R383" s="217"/>
      <c r="S383" s="217"/>
      <c r="T383" s="217"/>
    </row>
    <row r="384" spans="5:20" x14ac:dyDescent="0.25">
      <c r="E384" s="217"/>
      <c r="G384" s="217"/>
      <c r="H384" s="217"/>
      <c r="J384" s="217"/>
      <c r="K384" s="217"/>
      <c r="M384" s="217"/>
      <c r="N384" s="217"/>
      <c r="O384" s="217"/>
      <c r="P384" s="217"/>
      <c r="Q384" s="217"/>
      <c r="R384" s="217"/>
      <c r="S384" s="217"/>
      <c r="T384" s="217"/>
    </row>
    <row r="385" spans="5:20" x14ac:dyDescent="0.25">
      <c r="E385" s="217"/>
      <c r="G385" s="217"/>
      <c r="H385" s="217"/>
      <c r="J385" s="217"/>
      <c r="K385" s="217"/>
      <c r="M385" s="217"/>
      <c r="N385" s="217"/>
      <c r="O385" s="217"/>
      <c r="P385" s="217"/>
      <c r="Q385" s="217"/>
      <c r="R385" s="217"/>
      <c r="S385" s="217"/>
      <c r="T385" s="217"/>
    </row>
    <row r="386" spans="5:20" x14ac:dyDescent="0.25">
      <c r="E386" s="217"/>
      <c r="G386" s="217"/>
      <c r="H386" s="217"/>
      <c r="J386" s="217"/>
      <c r="K386" s="217"/>
      <c r="M386" s="217"/>
      <c r="N386" s="217"/>
      <c r="O386" s="217"/>
      <c r="P386" s="217"/>
      <c r="Q386" s="217"/>
      <c r="R386" s="217"/>
      <c r="S386" s="217"/>
      <c r="T386" s="217"/>
    </row>
    <row r="387" spans="5:20" x14ac:dyDescent="0.25">
      <c r="E387" s="217"/>
      <c r="G387" s="217"/>
      <c r="H387" s="217"/>
      <c r="J387" s="217"/>
      <c r="K387" s="217"/>
      <c r="M387" s="217"/>
      <c r="N387" s="217"/>
      <c r="O387" s="217"/>
      <c r="P387" s="217"/>
      <c r="Q387" s="217"/>
      <c r="R387" s="217"/>
      <c r="S387" s="217"/>
      <c r="T387" s="217"/>
    </row>
    <row r="388" spans="5:20" x14ac:dyDescent="0.25">
      <c r="E388" s="217"/>
      <c r="G388" s="217"/>
      <c r="H388" s="217"/>
      <c r="J388" s="217"/>
      <c r="K388" s="217"/>
      <c r="M388" s="217"/>
      <c r="N388" s="217"/>
      <c r="O388" s="217"/>
      <c r="P388" s="217"/>
      <c r="Q388" s="217"/>
      <c r="R388" s="217"/>
      <c r="S388" s="217"/>
      <c r="T388" s="217"/>
    </row>
    <row r="389" spans="5:20" x14ac:dyDescent="0.25">
      <c r="E389" s="217"/>
      <c r="G389" s="217"/>
      <c r="H389" s="217"/>
      <c r="J389" s="217"/>
      <c r="K389" s="217"/>
      <c r="M389" s="217"/>
      <c r="N389" s="217"/>
      <c r="O389" s="217"/>
      <c r="P389" s="217"/>
      <c r="Q389" s="217"/>
      <c r="R389" s="217"/>
      <c r="S389" s="217"/>
      <c r="T389" s="217"/>
    </row>
    <row r="390" spans="5:20" x14ac:dyDescent="0.25">
      <c r="E390" s="217"/>
      <c r="G390" s="217"/>
      <c r="H390" s="217"/>
      <c r="J390" s="217"/>
      <c r="K390" s="217"/>
      <c r="M390" s="217"/>
      <c r="N390" s="217"/>
      <c r="O390" s="217"/>
      <c r="P390" s="217"/>
      <c r="Q390" s="217"/>
      <c r="R390" s="217"/>
      <c r="S390" s="217"/>
      <c r="T390" s="217"/>
    </row>
    <row r="391" spans="5:20" x14ac:dyDescent="0.25">
      <c r="E391" s="217"/>
      <c r="G391" s="217"/>
      <c r="H391" s="217"/>
      <c r="J391" s="217"/>
      <c r="K391" s="217"/>
      <c r="M391" s="217"/>
      <c r="N391" s="217"/>
      <c r="O391" s="217"/>
      <c r="P391" s="217"/>
      <c r="Q391" s="217"/>
      <c r="R391" s="217"/>
      <c r="S391" s="217"/>
      <c r="T391" s="217"/>
    </row>
    <row r="392" spans="5:20" x14ac:dyDescent="0.25">
      <c r="E392" s="217"/>
      <c r="G392" s="217"/>
      <c r="H392" s="217"/>
      <c r="J392" s="217"/>
      <c r="K392" s="217"/>
      <c r="M392" s="217"/>
      <c r="N392" s="217"/>
      <c r="O392" s="217"/>
      <c r="P392" s="217"/>
      <c r="Q392" s="217"/>
      <c r="R392" s="217"/>
      <c r="S392" s="217"/>
      <c r="T392" s="217"/>
    </row>
    <row r="393" spans="5:20" x14ac:dyDescent="0.25">
      <c r="E393" s="217"/>
      <c r="G393" s="217"/>
      <c r="H393" s="217"/>
      <c r="J393" s="217"/>
      <c r="K393" s="217"/>
      <c r="M393" s="217"/>
      <c r="N393" s="217"/>
      <c r="O393" s="217"/>
      <c r="P393" s="217"/>
      <c r="Q393" s="217"/>
      <c r="R393" s="217"/>
      <c r="S393" s="217"/>
      <c r="T393" s="217"/>
    </row>
    <row r="394" spans="5:20" x14ac:dyDescent="0.25">
      <c r="E394" s="217"/>
      <c r="G394" s="217"/>
      <c r="H394" s="217"/>
      <c r="J394" s="217"/>
      <c r="K394" s="217"/>
      <c r="M394" s="217"/>
      <c r="N394" s="217"/>
      <c r="O394" s="217"/>
      <c r="P394" s="217"/>
      <c r="Q394" s="217"/>
      <c r="R394" s="217"/>
      <c r="S394" s="217"/>
      <c r="T394" s="217"/>
    </row>
    <row r="395" spans="5:20" x14ac:dyDescent="0.25">
      <c r="E395" s="217"/>
      <c r="G395" s="217"/>
      <c r="H395" s="217"/>
      <c r="J395" s="217"/>
      <c r="K395" s="217"/>
      <c r="M395" s="217"/>
      <c r="N395" s="217"/>
      <c r="O395" s="217"/>
      <c r="P395" s="217"/>
      <c r="Q395" s="217"/>
      <c r="R395" s="217"/>
      <c r="S395" s="217"/>
      <c r="T395" s="217"/>
    </row>
    <row r="396" spans="5:20" x14ac:dyDescent="0.25">
      <c r="E396" s="217"/>
      <c r="G396" s="217"/>
      <c r="H396" s="217"/>
      <c r="J396" s="217"/>
      <c r="K396" s="217"/>
      <c r="M396" s="217"/>
      <c r="N396" s="217"/>
      <c r="O396" s="217"/>
      <c r="P396" s="217"/>
      <c r="Q396" s="217"/>
      <c r="R396" s="217"/>
      <c r="S396" s="217"/>
      <c r="T396" s="217"/>
    </row>
    <row r="397" spans="5:20" x14ac:dyDescent="0.25">
      <c r="E397" s="217"/>
      <c r="G397" s="217"/>
      <c r="H397" s="217"/>
      <c r="J397" s="217"/>
      <c r="K397" s="217"/>
      <c r="M397" s="217"/>
      <c r="N397" s="217"/>
      <c r="O397" s="217"/>
      <c r="P397" s="217"/>
      <c r="Q397" s="217"/>
      <c r="R397" s="217"/>
      <c r="S397" s="217"/>
      <c r="T397" s="217"/>
    </row>
    <row r="398" spans="5:20" x14ac:dyDescent="0.25">
      <c r="E398" s="217"/>
      <c r="G398" s="217"/>
      <c r="H398" s="217"/>
      <c r="J398" s="217"/>
      <c r="K398" s="217"/>
      <c r="M398" s="217"/>
      <c r="N398" s="217"/>
      <c r="O398" s="217"/>
      <c r="P398" s="217"/>
      <c r="Q398" s="217"/>
      <c r="R398" s="217"/>
      <c r="S398" s="217"/>
      <c r="T398" s="217"/>
    </row>
    <row r="399" spans="5:20" x14ac:dyDescent="0.25">
      <c r="E399" s="217"/>
      <c r="G399" s="217"/>
      <c r="H399" s="217"/>
      <c r="J399" s="217"/>
      <c r="K399" s="217"/>
      <c r="M399" s="217"/>
      <c r="N399" s="217"/>
      <c r="O399" s="217"/>
      <c r="P399" s="217"/>
      <c r="Q399" s="217"/>
      <c r="R399" s="217"/>
      <c r="S399" s="217"/>
      <c r="T399" s="217"/>
    </row>
    <row r="400" spans="5:20" x14ac:dyDescent="0.25">
      <c r="E400" s="217"/>
      <c r="G400" s="217"/>
      <c r="H400" s="217"/>
      <c r="J400" s="217"/>
      <c r="K400" s="217"/>
      <c r="M400" s="217"/>
      <c r="N400" s="217"/>
      <c r="O400" s="217"/>
      <c r="P400" s="217"/>
      <c r="Q400" s="217"/>
      <c r="R400" s="217"/>
      <c r="S400" s="217"/>
      <c r="T400" s="217"/>
    </row>
    <row r="401" spans="5:20" x14ac:dyDescent="0.25">
      <c r="E401" s="217"/>
      <c r="G401" s="217"/>
      <c r="H401" s="217"/>
      <c r="J401" s="217"/>
      <c r="K401" s="217"/>
      <c r="M401" s="217"/>
      <c r="N401" s="217"/>
      <c r="O401" s="217"/>
      <c r="P401" s="217"/>
      <c r="Q401" s="217"/>
      <c r="R401" s="217"/>
      <c r="S401" s="217"/>
      <c r="T401" s="217"/>
    </row>
    <row r="402" spans="5:20" x14ac:dyDescent="0.25">
      <c r="E402" s="217"/>
      <c r="G402" s="217"/>
      <c r="H402" s="217"/>
      <c r="J402" s="217"/>
      <c r="K402" s="217"/>
      <c r="M402" s="217"/>
      <c r="N402" s="217"/>
      <c r="O402" s="217"/>
      <c r="P402" s="217"/>
      <c r="Q402" s="217"/>
      <c r="R402" s="217"/>
      <c r="S402" s="217"/>
      <c r="T402" s="217"/>
    </row>
    <row r="403" spans="5:20" x14ac:dyDescent="0.25">
      <c r="E403" s="217"/>
      <c r="G403" s="217"/>
      <c r="H403" s="217"/>
      <c r="J403" s="217"/>
      <c r="K403" s="217"/>
      <c r="M403" s="217"/>
      <c r="N403" s="217"/>
      <c r="O403" s="217"/>
      <c r="P403" s="217"/>
      <c r="Q403" s="217"/>
      <c r="R403" s="217"/>
      <c r="S403" s="217"/>
      <c r="T403" s="217"/>
    </row>
    <row r="404" spans="5:20" x14ac:dyDescent="0.25">
      <c r="E404" s="217"/>
      <c r="G404" s="217"/>
      <c r="H404" s="217"/>
      <c r="J404" s="217"/>
      <c r="K404" s="217"/>
      <c r="M404" s="217"/>
      <c r="N404" s="217"/>
      <c r="O404" s="217"/>
      <c r="P404" s="217"/>
      <c r="Q404" s="217"/>
      <c r="R404" s="217"/>
      <c r="S404" s="217"/>
      <c r="T404" s="217"/>
    </row>
    <row r="405" spans="5:20" x14ac:dyDescent="0.25">
      <c r="E405" s="217"/>
      <c r="G405" s="217"/>
      <c r="H405" s="217"/>
      <c r="J405" s="217"/>
      <c r="K405" s="217"/>
      <c r="M405" s="217"/>
      <c r="N405" s="217"/>
      <c r="O405" s="217"/>
      <c r="P405" s="217"/>
      <c r="Q405" s="217"/>
      <c r="R405" s="217"/>
      <c r="S405" s="217"/>
      <c r="T405" s="217"/>
    </row>
    <row r="406" spans="5:20" x14ac:dyDescent="0.25">
      <c r="E406" s="217"/>
      <c r="G406" s="217"/>
      <c r="H406" s="217"/>
      <c r="J406" s="217"/>
      <c r="K406" s="217"/>
      <c r="M406" s="217"/>
      <c r="N406" s="217"/>
      <c r="O406" s="217"/>
      <c r="P406" s="217"/>
      <c r="Q406" s="217"/>
      <c r="R406" s="217"/>
      <c r="S406" s="217"/>
      <c r="T406" s="217"/>
    </row>
    <row r="407" spans="5:20" x14ac:dyDescent="0.25">
      <c r="E407" s="217"/>
      <c r="G407" s="217"/>
      <c r="H407" s="217"/>
      <c r="J407" s="217"/>
      <c r="K407" s="217"/>
      <c r="M407" s="217"/>
      <c r="N407" s="217"/>
      <c r="O407" s="217"/>
      <c r="P407" s="217"/>
      <c r="Q407" s="217"/>
      <c r="R407" s="217"/>
      <c r="S407" s="217"/>
      <c r="T407" s="217"/>
    </row>
    <row r="408" spans="5:20" x14ac:dyDescent="0.25">
      <c r="E408" s="217"/>
      <c r="G408" s="217"/>
      <c r="H408" s="217"/>
      <c r="J408" s="217"/>
      <c r="K408" s="217"/>
      <c r="M408" s="217"/>
      <c r="N408" s="217"/>
      <c r="O408" s="217"/>
      <c r="P408" s="217"/>
      <c r="Q408" s="217"/>
      <c r="R408" s="217"/>
      <c r="S408" s="217"/>
      <c r="T408" s="217"/>
    </row>
    <row r="409" spans="5:20" x14ac:dyDescent="0.25">
      <c r="E409" s="217"/>
      <c r="G409" s="217"/>
      <c r="H409" s="217"/>
      <c r="J409" s="217"/>
      <c r="K409" s="217"/>
      <c r="M409" s="217"/>
      <c r="N409" s="217"/>
      <c r="O409" s="217"/>
      <c r="P409" s="217"/>
      <c r="Q409" s="217"/>
      <c r="R409" s="217"/>
      <c r="S409" s="217"/>
      <c r="T409" s="217"/>
    </row>
    <row r="410" spans="5:20" x14ac:dyDescent="0.25">
      <c r="E410" s="217"/>
      <c r="G410" s="217"/>
      <c r="H410" s="217"/>
      <c r="J410" s="217"/>
      <c r="K410" s="217"/>
      <c r="M410" s="217"/>
      <c r="N410" s="217"/>
      <c r="O410" s="217"/>
      <c r="P410" s="217"/>
      <c r="Q410" s="217"/>
      <c r="R410" s="217"/>
      <c r="S410" s="217"/>
      <c r="T410" s="217"/>
    </row>
    <row r="411" spans="5:20" x14ac:dyDescent="0.25">
      <c r="E411" s="217"/>
      <c r="G411" s="217"/>
      <c r="H411" s="217"/>
      <c r="J411" s="217"/>
      <c r="K411" s="217"/>
      <c r="M411" s="217"/>
      <c r="N411" s="217"/>
      <c r="O411" s="217"/>
      <c r="P411" s="217"/>
      <c r="Q411" s="217"/>
      <c r="R411" s="217"/>
      <c r="S411" s="217"/>
      <c r="T411" s="217"/>
    </row>
    <row r="412" spans="5:20" x14ac:dyDescent="0.25">
      <c r="E412" s="217"/>
      <c r="G412" s="217"/>
      <c r="H412" s="217"/>
      <c r="J412" s="217"/>
      <c r="K412" s="217"/>
      <c r="M412" s="217"/>
      <c r="N412" s="217"/>
      <c r="O412" s="217"/>
      <c r="P412" s="217"/>
      <c r="Q412" s="217"/>
      <c r="R412" s="217"/>
      <c r="S412" s="217"/>
      <c r="T412" s="217"/>
    </row>
    <row r="413" spans="5:20" x14ac:dyDescent="0.25">
      <c r="E413" s="217"/>
      <c r="G413" s="217"/>
      <c r="H413" s="217"/>
      <c r="J413" s="217"/>
      <c r="K413" s="217"/>
      <c r="M413" s="217"/>
      <c r="N413" s="217"/>
      <c r="O413" s="217"/>
      <c r="P413" s="217"/>
      <c r="Q413" s="217"/>
      <c r="R413" s="217"/>
      <c r="S413" s="217"/>
      <c r="T413" s="217"/>
    </row>
    <row r="414" spans="5:20" x14ac:dyDescent="0.25">
      <c r="E414" s="217"/>
      <c r="G414" s="217"/>
      <c r="H414" s="217"/>
      <c r="J414" s="217"/>
      <c r="K414" s="217"/>
      <c r="M414" s="217"/>
      <c r="N414" s="217"/>
      <c r="O414" s="217"/>
      <c r="P414" s="217"/>
      <c r="Q414" s="217"/>
      <c r="R414" s="217"/>
      <c r="S414" s="217"/>
      <c r="T414" s="217"/>
    </row>
    <row r="415" spans="5:20" x14ac:dyDescent="0.25">
      <c r="E415" s="217"/>
      <c r="G415" s="217"/>
      <c r="H415" s="217"/>
      <c r="J415" s="217"/>
      <c r="K415" s="217"/>
      <c r="M415" s="217"/>
      <c r="N415" s="217"/>
      <c r="O415" s="217"/>
      <c r="P415" s="217"/>
      <c r="Q415" s="217"/>
      <c r="R415" s="217"/>
      <c r="S415" s="217"/>
      <c r="T415" s="217"/>
    </row>
    <row r="416" spans="5:20" x14ac:dyDescent="0.25">
      <c r="E416" s="217"/>
      <c r="G416" s="217"/>
      <c r="H416" s="217"/>
      <c r="J416" s="217"/>
      <c r="K416" s="217"/>
      <c r="M416" s="217"/>
      <c r="N416" s="217"/>
      <c r="O416" s="217"/>
      <c r="P416" s="217"/>
      <c r="Q416" s="217"/>
      <c r="R416" s="217"/>
      <c r="S416" s="217"/>
      <c r="T416" s="217"/>
    </row>
    <row r="417" spans="5:20" x14ac:dyDescent="0.25">
      <c r="E417" s="217"/>
      <c r="G417" s="217"/>
      <c r="H417" s="217"/>
      <c r="J417" s="217"/>
      <c r="K417" s="217"/>
      <c r="M417" s="217"/>
      <c r="N417" s="217"/>
      <c r="O417" s="217"/>
      <c r="P417" s="217"/>
      <c r="Q417" s="217"/>
      <c r="R417" s="217"/>
      <c r="S417" s="217"/>
      <c r="T417" s="217"/>
    </row>
    <row r="418" spans="5:20" x14ac:dyDescent="0.25">
      <c r="E418" s="217"/>
      <c r="G418" s="217"/>
      <c r="H418" s="217"/>
      <c r="J418" s="217"/>
      <c r="K418" s="217"/>
      <c r="M418" s="217"/>
      <c r="N418" s="217"/>
      <c r="O418" s="217"/>
      <c r="P418" s="217"/>
      <c r="Q418" s="217"/>
      <c r="R418" s="217"/>
      <c r="S418" s="217"/>
      <c r="T418" s="217"/>
    </row>
    <row r="419" spans="5:20" x14ac:dyDescent="0.25">
      <c r="E419" s="217"/>
      <c r="G419" s="217"/>
      <c r="H419" s="217"/>
      <c r="J419" s="217"/>
      <c r="K419" s="217"/>
      <c r="M419" s="217"/>
      <c r="N419" s="217"/>
      <c r="O419" s="217"/>
      <c r="P419" s="217"/>
      <c r="Q419" s="217"/>
      <c r="R419" s="217"/>
      <c r="S419" s="217"/>
      <c r="T419" s="217"/>
    </row>
    <row r="420" spans="5:20" x14ac:dyDescent="0.25">
      <c r="E420" s="217"/>
      <c r="G420" s="217"/>
      <c r="H420" s="217"/>
      <c r="J420" s="217"/>
      <c r="K420" s="217"/>
      <c r="M420" s="217"/>
      <c r="N420" s="217"/>
      <c r="O420" s="217"/>
      <c r="P420" s="217"/>
      <c r="Q420" s="217"/>
      <c r="R420" s="217"/>
      <c r="S420" s="217"/>
      <c r="T420" s="217"/>
    </row>
    <row r="421" spans="5:20" x14ac:dyDescent="0.25">
      <c r="E421" s="217"/>
      <c r="G421" s="217"/>
      <c r="H421" s="217"/>
      <c r="J421" s="217"/>
      <c r="K421" s="217"/>
      <c r="M421" s="217"/>
      <c r="N421" s="217"/>
      <c r="O421" s="217"/>
      <c r="P421" s="217"/>
      <c r="Q421" s="217"/>
      <c r="R421" s="217"/>
      <c r="S421" s="217"/>
      <c r="T421" s="217"/>
    </row>
    <row r="422" spans="5:20" x14ac:dyDescent="0.25">
      <c r="E422" s="217"/>
      <c r="G422" s="217"/>
      <c r="H422" s="217"/>
      <c r="J422" s="217"/>
      <c r="K422" s="217"/>
      <c r="M422" s="217"/>
      <c r="N422" s="217"/>
      <c r="O422" s="217"/>
      <c r="P422" s="217"/>
      <c r="Q422" s="217"/>
      <c r="R422" s="217"/>
      <c r="S422" s="217"/>
      <c r="T422" s="217"/>
    </row>
    <row r="423" spans="5:20" x14ac:dyDescent="0.25">
      <c r="E423" s="217"/>
      <c r="G423" s="217"/>
      <c r="H423" s="217"/>
      <c r="J423" s="217"/>
      <c r="K423" s="217"/>
      <c r="M423" s="217"/>
      <c r="N423" s="217"/>
      <c r="O423" s="217"/>
      <c r="P423" s="217"/>
      <c r="Q423" s="217"/>
      <c r="R423" s="217"/>
      <c r="S423" s="217"/>
      <c r="T423" s="217"/>
    </row>
    <row r="424" spans="5:20" x14ac:dyDescent="0.25">
      <c r="E424" s="217"/>
      <c r="G424" s="217"/>
      <c r="H424" s="217"/>
      <c r="J424" s="217"/>
      <c r="K424" s="217"/>
      <c r="M424" s="217"/>
      <c r="N424" s="217"/>
      <c r="O424" s="217"/>
      <c r="P424" s="217"/>
      <c r="Q424" s="217"/>
      <c r="R424" s="217"/>
      <c r="S424" s="217"/>
      <c r="T424" s="217"/>
    </row>
    <row r="425" spans="5:20" x14ac:dyDescent="0.25">
      <c r="E425" s="217"/>
      <c r="G425" s="217"/>
      <c r="H425" s="217"/>
      <c r="J425" s="217"/>
      <c r="K425" s="217"/>
      <c r="M425" s="217"/>
      <c r="N425" s="217"/>
      <c r="O425" s="217"/>
      <c r="P425" s="217"/>
      <c r="Q425" s="217"/>
      <c r="R425" s="217"/>
      <c r="S425" s="217"/>
      <c r="T425" s="217"/>
    </row>
    <row r="426" spans="5:20" x14ac:dyDescent="0.25">
      <c r="E426" s="217"/>
      <c r="G426" s="217"/>
      <c r="H426" s="217"/>
      <c r="J426" s="217"/>
      <c r="K426" s="217"/>
      <c r="M426" s="217"/>
      <c r="N426" s="217"/>
      <c r="O426" s="217"/>
      <c r="P426" s="217"/>
      <c r="Q426" s="217"/>
      <c r="R426" s="217"/>
      <c r="S426" s="217"/>
      <c r="T426" s="217"/>
    </row>
    <row r="427" spans="5:20" x14ac:dyDescent="0.25">
      <c r="E427" s="217"/>
      <c r="G427" s="217"/>
      <c r="H427" s="217"/>
      <c r="J427" s="217"/>
      <c r="K427" s="217"/>
      <c r="M427" s="217"/>
      <c r="N427" s="217"/>
      <c r="O427" s="217"/>
      <c r="P427" s="217"/>
      <c r="Q427" s="217"/>
      <c r="R427" s="217"/>
      <c r="S427" s="217"/>
      <c r="T427" s="217"/>
    </row>
    <row r="428" spans="5:20" x14ac:dyDescent="0.25">
      <c r="E428" s="217"/>
      <c r="G428" s="217"/>
      <c r="H428" s="217"/>
      <c r="J428" s="217"/>
      <c r="K428" s="217"/>
      <c r="M428" s="217"/>
      <c r="N428" s="217"/>
      <c r="O428" s="217"/>
      <c r="P428" s="217"/>
      <c r="Q428" s="217"/>
      <c r="R428" s="217"/>
      <c r="S428" s="217"/>
      <c r="T428" s="217"/>
    </row>
    <row r="429" spans="5:20" x14ac:dyDescent="0.25">
      <c r="E429" s="217"/>
      <c r="G429" s="217"/>
      <c r="H429" s="217"/>
      <c r="J429" s="217"/>
      <c r="K429" s="217"/>
      <c r="M429" s="217"/>
      <c r="N429" s="217"/>
      <c r="O429" s="217"/>
      <c r="P429" s="217"/>
      <c r="Q429" s="217"/>
      <c r="R429" s="217"/>
      <c r="S429" s="217"/>
      <c r="T429" s="217"/>
    </row>
    <row r="430" spans="5:20" x14ac:dyDescent="0.25">
      <c r="E430" s="217"/>
      <c r="G430" s="217"/>
      <c r="H430" s="217"/>
      <c r="J430" s="217"/>
      <c r="K430" s="217"/>
      <c r="M430" s="217"/>
      <c r="N430" s="217"/>
      <c r="O430" s="217"/>
      <c r="P430" s="217"/>
      <c r="Q430" s="217"/>
      <c r="R430" s="217"/>
      <c r="S430" s="217"/>
      <c r="T430" s="217"/>
    </row>
    <row r="431" spans="5:20" x14ac:dyDescent="0.25">
      <c r="E431" s="217"/>
      <c r="G431" s="217"/>
      <c r="H431" s="217"/>
      <c r="J431" s="217"/>
      <c r="K431" s="217"/>
      <c r="M431" s="217"/>
      <c r="N431" s="217"/>
      <c r="O431" s="217"/>
      <c r="P431" s="217"/>
      <c r="Q431" s="217"/>
      <c r="R431" s="217"/>
      <c r="S431" s="217"/>
      <c r="T431" s="217"/>
    </row>
    <row r="432" spans="5:20" x14ac:dyDescent="0.25">
      <c r="E432" s="217"/>
      <c r="G432" s="217"/>
      <c r="H432" s="217"/>
      <c r="J432" s="217"/>
      <c r="K432" s="217"/>
      <c r="M432" s="217"/>
      <c r="N432" s="217"/>
      <c r="O432" s="217"/>
      <c r="P432" s="217"/>
      <c r="Q432" s="217"/>
      <c r="R432" s="217"/>
      <c r="S432" s="217"/>
      <c r="T432" s="217"/>
    </row>
    <row r="433" spans="5:20" x14ac:dyDescent="0.25">
      <c r="E433" s="217"/>
      <c r="G433" s="217"/>
      <c r="H433" s="217"/>
      <c r="J433" s="217"/>
      <c r="K433" s="217"/>
      <c r="M433" s="217"/>
      <c r="N433" s="217"/>
      <c r="O433" s="217"/>
      <c r="P433" s="217"/>
      <c r="Q433" s="217"/>
      <c r="R433" s="217"/>
      <c r="S433" s="217"/>
      <c r="T433" s="217"/>
    </row>
    <row r="434" spans="5:20" x14ac:dyDescent="0.25">
      <c r="E434" s="217"/>
      <c r="G434" s="217"/>
      <c r="H434" s="217"/>
      <c r="J434" s="217"/>
      <c r="K434" s="217"/>
      <c r="M434" s="217"/>
      <c r="N434" s="217"/>
      <c r="O434" s="217"/>
      <c r="P434" s="217"/>
      <c r="Q434" s="217"/>
      <c r="R434" s="217"/>
      <c r="S434" s="217"/>
      <c r="T434" s="217"/>
    </row>
    <row r="435" spans="5:20" x14ac:dyDescent="0.25">
      <c r="E435" s="217"/>
      <c r="G435" s="217"/>
      <c r="H435" s="217"/>
      <c r="J435" s="217"/>
      <c r="K435" s="217"/>
      <c r="M435" s="217"/>
      <c r="N435" s="217"/>
      <c r="O435" s="217"/>
      <c r="P435" s="217"/>
      <c r="Q435" s="217"/>
      <c r="R435" s="217"/>
      <c r="S435" s="217"/>
      <c r="T435" s="217"/>
    </row>
    <row r="436" spans="5:20" x14ac:dyDescent="0.25">
      <c r="E436" s="217"/>
      <c r="G436" s="217"/>
      <c r="H436" s="217"/>
      <c r="J436" s="217"/>
      <c r="K436" s="217"/>
      <c r="M436" s="217"/>
      <c r="N436" s="217"/>
      <c r="O436" s="217"/>
      <c r="P436" s="217"/>
      <c r="Q436" s="217"/>
      <c r="R436" s="217"/>
      <c r="S436" s="217"/>
      <c r="T436" s="217"/>
    </row>
    <row r="437" spans="5:20" x14ac:dyDescent="0.25">
      <c r="E437" s="217"/>
      <c r="G437" s="217"/>
      <c r="H437" s="217"/>
      <c r="J437" s="217"/>
      <c r="K437" s="217"/>
      <c r="M437" s="217"/>
      <c r="N437" s="217"/>
      <c r="O437" s="217"/>
      <c r="P437" s="217"/>
      <c r="Q437" s="217"/>
      <c r="R437" s="217"/>
      <c r="S437" s="217"/>
      <c r="T437" s="217"/>
    </row>
    <row r="438" spans="5:20" x14ac:dyDescent="0.25">
      <c r="E438" s="217"/>
      <c r="G438" s="217"/>
      <c r="H438" s="217"/>
      <c r="J438" s="217"/>
      <c r="K438" s="217"/>
      <c r="M438" s="217"/>
      <c r="N438" s="217"/>
      <c r="O438" s="217"/>
      <c r="P438" s="217"/>
      <c r="Q438" s="217"/>
      <c r="R438" s="217"/>
      <c r="S438" s="217"/>
      <c r="T438" s="217"/>
    </row>
    <row r="439" spans="5:20" x14ac:dyDescent="0.25">
      <c r="E439" s="217"/>
      <c r="G439" s="217"/>
      <c r="H439" s="217"/>
      <c r="J439" s="217"/>
      <c r="K439" s="217"/>
      <c r="M439" s="217"/>
      <c r="N439" s="217"/>
      <c r="O439" s="217"/>
      <c r="P439" s="217"/>
      <c r="Q439" s="217"/>
      <c r="R439" s="217"/>
      <c r="S439" s="217"/>
      <c r="T439" s="217"/>
    </row>
    <row r="440" spans="5:20" x14ac:dyDescent="0.25">
      <c r="E440" s="217"/>
      <c r="G440" s="217"/>
      <c r="H440" s="217"/>
      <c r="J440" s="217"/>
      <c r="K440" s="217"/>
      <c r="M440" s="217"/>
      <c r="N440" s="217"/>
      <c r="O440" s="217"/>
      <c r="P440" s="217"/>
      <c r="Q440" s="217"/>
      <c r="R440" s="217"/>
      <c r="S440" s="217"/>
      <c r="T440" s="217"/>
    </row>
    <row r="441" spans="5:20" x14ac:dyDescent="0.25">
      <c r="E441" s="217"/>
      <c r="G441" s="217"/>
      <c r="H441" s="217"/>
      <c r="J441" s="217"/>
      <c r="K441" s="217"/>
      <c r="M441" s="217"/>
      <c r="N441" s="217"/>
      <c r="O441" s="217"/>
      <c r="P441" s="217"/>
      <c r="Q441" s="217"/>
      <c r="R441" s="217"/>
      <c r="S441" s="217"/>
      <c r="T441" s="217"/>
    </row>
    <row r="442" spans="5:20" x14ac:dyDescent="0.25">
      <c r="E442" s="217"/>
      <c r="G442" s="217"/>
      <c r="H442" s="217"/>
      <c r="J442" s="217"/>
      <c r="K442" s="217"/>
      <c r="M442" s="217"/>
      <c r="N442" s="217"/>
      <c r="O442" s="217"/>
      <c r="P442" s="217"/>
      <c r="Q442" s="217"/>
      <c r="R442" s="217"/>
      <c r="S442" s="217"/>
      <c r="T442" s="217"/>
    </row>
    <row r="443" spans="5:20" x14ac:dyDescent="0.25">
      <c r="E443" s="217"/>
      <c r="G443" s="217"/>
      <c r="H443" s="217"/>
      <c r="J443" s="217"/>
      <c r="K443" s="217"/>
      <c r="M443" s="217"/>
      <c r="N443" s="217"/>
      <c r="O443" s="217"/>
      <c r="P443" s="217"/>
      <c r="Q443" s="217"/>
      <c r="R443" s="217"/>
      <c r="S443" s="217"/>
      <c r="T443" s="217"/>
    </row>
    <row r="444" spans="5:20" x14ac:dyDescent="0.25">
      <c r="E444" s="217"/>
      <c r="G444" s="217"/>
      <c r="H444" s="217"/>
      <c r="J444" s="217"/>
      <c r="K444" s="217"/>
      <c r="M444" s="217"/>
      <c r="N444" s="217"/>
      <c r="O444" s="217"/>
      <c r="P444" s="217"/>
      <c r="Q444" s="217"/>
      <c r="R444" s="217"/>
      <c r="S444" s="217"/>
      <c r="T444" s="217"/>
    </row>
    <row r="445" spans="5:20" x14ac:dyDescent="0.25">
      <c r="E445" s="217"/>
      <c r="G445" s="217"/>
      <c r="H445" s="217"/>
      <c r="J445" s="217"/>
      <c r="K445" s="217"/>
      <c r="M445" s="217"/>
      <c r="N445" s="217"/>
      <c r="O445" s="217"/>
      <c r="P445" s="217"/>
      <c r="Q445" s="217"/>
      <c r="R445" s="217"/>
      <c r="S445" s="217"/>
      <c r="T445" s="217"/>
    </row>
    <row r="446" spans="5:20" x14ac:dyDescent="0.25">
      <c r="E446" s="217"/>
      <c r="G446" s="217"/>
      <c r="H446" s="217"/>
      <c r="J446" s="217"/>
      <c r="K446" s="217"/>
      <c r="M446" s="217"/>
      <c r="N446" s="217"/>
      <c r="O446" s="217"/>
      <c r="P446" s="217"/>
      <c r="Q446" s="217"/>
      <c r="R446" s="217"/>
      <c r="S446" s="217"/>
      <c r="T446" s="217"/>
    </row>
    <row r="447" spans="5:20" x14ac:dyDescent="0.25">
      <c r="E447" s="217"/>
      <c r="G447" s="217"/>
      <c r="H447" s="217"/>
      <c r="J447" s="217"/>
      <c r="K447" s="217"/>
      <c r="M447" s="217"/>
      <c r="N447" s="217"/>
      <c r="O447" s="217"/>
      <c r="P447" s="217"/>
      <c r="Q447" s="217"/>
      <c r="R447" s="217"/>
      <c r="S447" s="217"/>
      <c r="T447" s="217"/>
    </row>
    <row r="448" spans="5:20" x14ac:dyDescent="0.25">
      <c r="E448" s="217"/>
      <c r="G448" s="217"/>
      <c r="H448" s="217"/>
      <c r="J448" s="217"/>
      <c r="K448" s="217"/>
      <c r="M448" s="217"/>
      <c r="N448" s="217"/>
      <c r="O448" s="217"/>
      <c r="P448" s="217"/>
      <c r="Q448" s="217"/>
      <c r="R448" s="217"/>
      <c r="S448" s="217"/>
      <c r="T448" s="217"/>
    </row>
    <row r="449" spans="5:20" x14ac:dyDescent="0.25">
      <c r="E449" s="217"/>
      <c r="G449" s="217"/>
      <c r="H449" s="217"/>
      <c r="J449" s="217"/>
      <c r="K449" s="217"/>
      <c r="M449" s="217"/>
      <c r="N449" s="217"/>
      <c r="O449" s="217"/>
      <c r="P449" s="217"/>
      <c r="Q449" s="217"/>
      <c r="R449" s="217"/>
      <c r="S449" s="217"/>
      <c r="T449" s="217"/>
    </row>
    <row r="450" spans="5:20" x14ac:dyDescent="0.25">
      <c r="E450" s="217"/>
      <c r="G450" s="217"/>
      <c r="H450" s="217"/>
      <c r="J450" s="217"/>
      <c r="K450" s="217"/>
      <c r="M450" s="217"/>
      <c r="N450" s="217"/>
      <c r="O450" s="217"/>
      <c r="P450" s="217"/>
      <c r="Q450" s="217"/>
      <c r="R450" s="217"/>
      <c r="S450" s="217"/>
      <c r="T450" s="217"/>
    </row>
    <row r="451" spans="5:20" x14ac:dyDescent="0.25">
      <c r="E451" s="217"/>
      <c r="G451" s="217"/>
      <c r="H451" s="217"/>
      <c r="J451" s="217"/>
      <c r="K451" s="217"/>
      <c r="M451" s="217"/>
      <c r="N451" s="217"/>
      <c r="O451" s="217"/>
      <c r="P451" s="217"/>
      <c r="Q451" s="217"/>
      <c r="R451" s="217"/>
      <c r="S451" s="217"/>
      <c r="T451" s="217"/>
    </row>
    <row r="452" spans="5:20" x14ac:dyDescent="0.25">
      <c r="E452" s="217"/>
      <c r="G452" s="217"/>
      <c r="H452" s="217"/>
      <c r="J452" s="217"/>
      <c r="K452" s="217"/>
      <c r="M452" s="217"/>
      <c r="N452" s="217"/>
      <c r="O452" s="217"/>
      <c r="P452" s="217"/>
      <c r="Q452" s="217"/>
      <c r="R452" s="217"/>
      <c r="S452" s="217"/>
      <c r="T452" s="217"/>
    </row>
    <row r="453" spans="5:20" x14ac:dyDescent="0.25">
      <c r="E453" s="217"/>
      <c r="G453" s="217"/>
      <c r="H453" s="217"/>
      <c r="J453" s="217"/>
      <c r="K453" s="217"/>
      <c r="M453" s="217"/>
      <c r="N453" s="217"/>
      <c r="O453" s="217"/>
      <c r="P453" s="217"/>
      <c r="Q453" s="217"/>
      <c r="R453" s="217"/>
      <c r="S453" s="217"/>
      <c r="T453" s="217"/>
    </row>
    <row r="454" spans="5:20" x14ac:dyDescent="0.25">
      <c r="E454" s="217"/>
      <c r="G454" s="217"/>
      <c r="H454" s="217"/>
      <c r="J454" s="217"/>
      <c r="K454" s="217"/>
      <c r="M454" s="217"/>
      <c r="N454" s="217"/>
      <c r="O454" s="217"/>
      <c r="P454" s="217"/>
      <c r="Q454" s="217"/>
      <c r="R454" s="217"/>
      <c r="S454" s="217"/>
      <c r="T454" s="217"/>
    </row>
    <row r="455" spans="5:20" x14ac:dyDescent="0.25">
      <c r="E455" s="217"/>
      <c r="G455" s="217"/>
      <c r="H455" s="217"/>
      <c r="J455" s="217"/>
      <c r="K455" s="217"/>
      <c r="M455" s="217"/>
      <c r="N455" s="217"/>
      <c r="O455" s="217"/>
      <c r="P455" s="217"/>
      <c r="Q455" s="217"/>
      <c r="R455" s="217"/>
      <c r="S455" s="217"/>
      <c r="T455" s="217"/>
    </row>
    <row r="456" spans="5:20" x14ac:dyDescent="0.25">
      <c r="E456" s="217"/>
      <c r="G456" s="217"/>
      <c r="H456" s="217"/>
      <c r="J456" s="217"/>
      <c r="K456" s="217"/>
      <c r="M456" s="217"/>
      <c r="N456" s="217"/>
      <c r="O456" s="217"/>
      <c r="P456" s="217"/>
      <c r="Q456" s="217"/>
      <c r="R456" s="217"/>
      <c r="S456" s="217"/>
      <c r="T456" s="217"/>
    </row>
    <row r="457" spans="5:20" x14ac:dyDescent="0.25">
      <c r="E457" s="217"/>
      <c r="G457" s="217"/>
      <c r="H457" s="217"/>
      <c r="J457" s="217"/>
      <c r="K457" s="217"/>
      <c r="M457" s="217"/>
      <c r="N457" s="217"/>
      <c r="O457" s="217"/>
      <c r="P457" s="217"/>
      <c r="Q457" s="217"/>
      <c r="R457" s="217"/>
      <c r="S457" s="217"/>
      <c r="T457" s="217"/>
    </row>
    <row r="458" spans="5:20" x14ac:dyDescent="0.25">
      <c r="E458" s="217"/>
      <c r="G458" s="217"/>
      <c r="H458" s="217"/>
      <c r="J458" s="217"/>
      <c r="K458" s="217"/>
      <c r="M458" s="217"/>
      <c r="N458" s="217"/>
      <c r="O458" s="217"/>
      <c r="P458" s="217"/>
      <c r="Q458" s="217"/>
      <c r="R458" s="217"/>
      <c r="S458" s="217"/>
      <c r="T458" s="217"/>
    </row>
    <row r="459" spans="5:20" x14ac:dyDescent="0.25">
      <c r="E459" s="217"/>
      <c r="G459" s="217"/>
      <c r="H459" s="217"/>
      <c r="J459" s="217"/>
      <c r="K459" s="217"/>
      <c r="M459" s="217"/>
      <c r="N459" s="217"/>
      <c r="O459" s="217"/>
      <c r="P459" s="217"/>
      <c r="Q459" s="217"/>
      <c r="R459" s="217"/>
      <c r="S459" s="217"/>
      <c r="T459" s="217"/>
    </row>
    <row r="460" spans="5:20" x14ac:dyDescent="0.25">
      <c r="E460" s="217"/>
      <c r="G460" s="217"/>
      <c r="H460" s="217"/>
      <c r="J460" s="217"/>
      <c r="K460" s="217"/>
      <c r="M460" s="217"/>
      <c r="N460" s="217"/>
      <c r="O460" s="217"/>
      <c r="P460" s="217"/>
      <c r="Q460" s="217"/>
      <c r="R460" s="217"/>
      <c r="S460" s="217"/>
      <c r="T460" s="217"/>
    </row>
    <row r="461" spans="5:20" x14ac:dyDescent="0.25">
      <c r="E461" s="217"/>
      <c r="G461" s="217"/>
      <c r="H461" s="217"/>
      <c r="J461" s="217"/>
      <c r="K461" s="217"/>
      <c r="M461" s="217"/>
      <c r="N461" s="217"/>
      <c r="O461" s="217"/>
      <c r="P461" s="217"/>
      <c r="Q461" s="217"/>
      <c r="R461" s="217"/>
      <c r="S461" s="217"/>
      <c r="T461" s="217"/>
    </row>
    <row r="462" spans="5:20" x14ac:dyDescent="0.25">
      <c r="E462" s="217"/>
      <c r="G462" s="217"/>
      <c r="H462" s="217"/>
      <c r="J462" s="217"/>
      <c r="K462" s="217"/>
      <c r="M462" s="217"/>
      <c r="N462" s="217"/>
      <c r="O462" s="217"/>
      <c r="P462" s="217"/>
      <c r="Q462" s="217"/>
      <c r="R462" s="217"/>
      <c r="S462" s="217"/>
      <c r="T462" s="217"/>
    </row>
    <row r="463" spans="5:20" x14ac:dyDescent="0.25">
      <c r="E463" s="217"/>
      <c r="G463" s="217"/>
      <c r="H463" s="217"/>
      <c r="J463" s="217"/>
      <c r="K463" s="217"/>
      <c r="M463" s="217"/>
      <c r="N463" s="217"/>
      <c r="O463" s="217"/>
      <c r="P463" s="217"/>
      <c r="Q463" s="217"/>
      <c r="R463" s="217"/>
      <c r="S463" s="217"/>
      <c r="T463" s="217"/>
    </row>
    <row r="464" spans="5:20" x14ac:dyDescent="0.25">
      <c r="E464" s="217"/>
      <c r="G464" s="217"/>
      <c r="H464" s="217"/>
      <c r="J464" s="217"/>
      <c r="K464" s="217"/>
      <c r="M464" s="217"/>
      <c r="N464" s="217"/>
      <c r="O464" s="217"/>
      <c r="P464" s="217"/>
      <c r="Q464" s="217"/>
      <c r="R464" s="217"/>
      <c r="S464" s="217"/>
      <c r="T464" s="217"/>
    </row>
    <row r="465" spans="5:20" x14ac:dyDescent="0.25">
      <c r="E465" s="217"/>
      <c r="G465" s="217"/>
      <c r="H465" s="217"/>
      <c r="J465" s="217"/>
      <c r="K465" s="217"/>
      <c r="M465" s="217"/>
      <c r="N465" s="217"/>
      <c r="O465" s="217"/>
      <c r="P465" s="217"/>
      <c r="Q465" s="217"/>
      <c r="R465" s="217"/>
      <c r="S465" s="217"/>
      <c r="T465" s="217"/>
    </row>
    <row r="466" spans="5:20" x14ac:dyDescent="0.25">
      <c r="E466" s="217"/>
      <c r="G466" s="217"/>
      <c r="H466" s="217"/>
      <c r="J466" s="217"/>
      <c r="K466" s="217"/>
      <c r="M466" s="217"/>
      <c r="N466" s="217"/>
      <c r="O466" s="217"/>
      <c r="P466" s="217"/>
      <c r="Q466" s="217"/>
      <c r="R466" s="217"/>
      <c r="S466" s="217"/>
      <c r="T466" s="217"/>
    </row>
    <row r="467" spans="5:20" x14ac:dyDescent="0.25">
      <c r="E467" s="217"/>
      <c r="G467" s="217"/>
      <c r="H467" s="217"/>
      <c r="J467" s="217"/>
      <c r="K467" s="217"/>
      <c r="M467" s="217"/>
      <c r="N467" s="217"/>
      <c r="O467" s="217"/>
      <c r="P467" s="217"/>
      <c r="Q467" s="217"/>
      <c r="R467" s="217"/>
      <c r="S467" s="217"/>
      <c r="T467" s="217"/>
    </row>
    <row r="468" spans="5:20" x14ac:dyDescent="0.25">
      <c r="E468" s="217"/>
      <c r="G468" s="217"/>
      <c r="H468" s="217"/>
      <c r="J468" s="217"/>
      <c r="K468" s="217"/>
      <c r="M468" s="217"/>
      <c r="N468" s="217"/>
      <c r="O468" s="217"/>
      <c r="P468" s="217"/>
      <c r="Q468" s="217"/>
      <c r="R468" s="217"/>
      <c r="S468" s="217"/>
      <c r="T468" s="217"/>
    </row>
    <row r="469" spans="5:20" x14ac:dyDescent="0.25">
      <c r="E469" s="217"/>
      <c r="G469" s="217"/>
      <c r="H469" s="217"/>
      <c r="J469" s="217"/>
      <c r="K469" s="217"/>
      <c r="M469" s="217"/>
      <c r="N469" s="217"/>
      <c r="O469" s="217"/>
      <c r="P469" s="217"/>
      <c r="Q469" s="217"/>
      <c r="R469" s="217"/>
      <c r="S469" s="217"/>
      <c r="T469" s="217"/>
    </row>
    <row r="470" spans="5:20" x14ac:dyDescent="0.25">
      <c r="E470" s="217"/>
      <c r="G470" s="217"/>
      <c r="H470" s="217"/>
      <c r="J470" s="217"/>
      <c r="K470" s="217"/>
      <c r="M470" s="217"/>
      <c r="N470" s="217"/>
      <c r="O470" s="217"/>
      <c r="P470" s="217"/>
      <c r="Q470" s="217"/>
      <c r="R470" s="217"/>
      <c r="S470" s="217"/>
      <c r="T470" s="217"/>
    </row>
    <row r="471" spans="5:20" x14ac:dyDescent="0.25">
      <c r="E471" s="217"/>
      <c r="G471" s="217"/>
      <c r="H471" s="217"/>
      <c r="J471" s="217"/>
      <c r="K471" s="217"/>
      <c r="M471" s="217"/>
      <c r="N471" s="217"/>
      <c r="O471" s="217"/>
      <c r="P471" s="217"/>
      <c r="Q471" s="217"/>
      <c r="R471" s="217"/>
      <c r="S471" s="217"/>
      <c r="T471" s="217"/>
    </row>
    <row r="472" spans="5:20" x14ac:dyDescent="0.25">
      <c r="E472" s="217"/>
      <c r="G472" s="217"/>
      <c r="H472" s="217"/>
      <c r="J472" s="217"/>
      <c r="K472" s="217"/>
      <c r="M472" s="217"/>
      <c r="N472" s="217"/>
      <c r="O472" s="217"/>
      <c r="P472" s="217"/>
      <c r="Q472" s="217"/>
      <c r="R472" s="217"/>
      <c r="S472" s="217"/>
      <c r="T472" s="217"/>
    </row>
    <row r="473" spans="5:20" x14ac:dyDescent="0.25">
      <c r="E473" s="217"/>
      <c r="G473" s="217"/>
      <c r="H473" s="217"/>
      <c r="J473" s="217"/>
      <c r="K473" s="217"/>
      <c r="M473" s="217"/>
      <c r="N473" s="217"/>
      <c r="O473" s="217"/>
      <c r="P473" s="217"/>
      <c r="Q473" s="217"/>
      <c r="R473" s="217"/>
      <c r="S473" s="217"/>
      <c r="T473" s="217"/>
    </row>
    <row r="474" spans="5:20" x14ac:dyDescent="0.25">
      <c r="E474" s="217"/>
      <c r="G474" s="217"/>
      <c r="H474" s="217"/>
      <c r="J474" s="217"/>
      <c r="K474" s="217"/>
      <c r="M474" s="217"/>
      <c r="N474" s="217"/>
      <c r="O474" s="217"/>
      <c r="P474" s="217"/>
      <c r="Q474" s="217"/>
      <c r="R474" s="217"/>
      <c r="S474" s="217"/>
      <c r="T474" s="217"/>
    </row>
    <row r="475" spans="5:20" x14ac:dyDescent="0.25">
      <c r="E475" s="217"/>
      <c r="G475" s="217"/>
      <c r="H475" s="217"/>
      <c r="J475" s="217"/>
      <c r="K475" s="217"/>
      <c r="M475" s="217"/>
      <c r="N475" s="217"/>
      <c r="O475" s="217"/>
      <c r="P475" s="217"/>
      <c r="Q475" s="217"/>
      <c r="R475" s="217"/>
      <c r="S475" s="217"/>
      <c r="T475" s="217"/>
    </row>
    <row r="476" spans="5:20" x14ac:dyDescent="0.25">
      <c r="E476" s="217"/>
      <c r="G476" s="217"/>
      <c r="H476" s="217"/>
      <c r="J476" s="217"/>
      <c r="K476" s="217"/>
      <c r="M476" s="217"/>
      <c r="N476" s="217"/>
      <c r="O476" s="217"/>
      <c r="P476" s="217"/>
      <c r="Q476" s="217"/>
      <c r="R476" s="217"/>
      <c r="S476" s="217"/>
      <c r="T476" s="217"/>
    </row>
    <row r="477" spans="5:20" x14ac:dyDescent="0.25">
      <c r="E477" s="217"/>
      <c r="G477" s="217"/>
      <c r="H477" s="217"/>
      <c r="J477" s="217"/>
      <c r="K477" s="217"/>
      <c r="M477" s="217"/>
      <c r="N477" s="217"/>
      <c r="O477" s="217"/>
      <c r="P477" s="217"/>
      <c r="Q477" s="217"/>
      <c r="R477" s="217"/>
      <c r="S477" s="217"/>
      <c r="T477" s="217"/>
    </row>
    <row r="478" spans="5:20" x14ac:dyDescent="0.25">
      <c r="E478" s="217"/>
      <c r="G478" s="217"/>
      <c r="H478" s="217"/>
      <c r="J478" s="217"/>
      <c r="K478" s="217"/>
      <c r="M478" s="217"/>
      <c r="N478" s="217"/>
      <c r="O478" s="217"/>
      <c r="P478" s="217"/>
      <c r="Q478" s="217"/>
      <c r="R478" s="217"/>
      <c r="S478" s="217"/>
      <c r="T478" s="217"/>
    </row>
    <row r="479" spans="5:20" x14ac:dyDescent="0.25">
      <c r="E479" s="217"/>
      <c r="G479" s="217"/>
      <c r="H479" s="217"/>
      <c r="J479" s="217"/>
      <c r="K479" s="217"/>
      <c r="M479" s="217"/>
      <c r="N479" s="217"/>
      <c r="O479" s="217"/>
      <c r="P479" s="217"/>
      <c r="Q479" s="217"/>
      <c r="R479" s="217"/>
      <c r="S479" s="217"/>
      <c r="T479" s="217"/>
    </row>
    <row r="480" spans="5:20" x14ac:dyDescent="0.25">
      <c r="E480" s="217"/>
      <c r="G480" s="217"/>
      <c r="H480" s="217"/>
      <c r="J480" s="217"/>
      <c r="K480" s="217"/>
      <c r="M480" s="217"/>
      <c r="N480" s="217"/>
      <c r="O480" s="217"/>
      <c r="P480" s="217"/>
      <c r="Q480" s="217"/>
      <c r="R480" s="217"/>
      <c r="S480" s="217"/>
      <c r="T480" s="217"/>
    </row>
    <row r="481" spans="5:20" x14ac:dyDescent="0.25">
      <c r="E481" s="217"/>
      <c r="G481" s="217"/>
      <c r="H481" s="217"/>
      <c r="J481" s="217"/>
      <c r="K481" s="217"/>
      <c r="M481" s="217"/>
      <c r="N481" s="217"/>
      <c r="O481" s="217"/>
      <c r="P481" s="217"/>
      <c r="Q481" s="217"/>
      <c r="R481" s="217"/>
      <c r="S481" s="217"/>
      <c r="T481" s="217"/>
    </row>
    <row r="482" spans="5:20" x14ac:dyDescent="0.25">
      <c r="E482" s="217"/>
      <c r="G482" s="217"/>
      <c r="H482" s="217"/>
      <c r="J482" s="217"/>
      <c r="K482" s="217"/>
      <c r="M482" s="217"/>
      <c r="N482" s="217"/>
      <c r="O482" s="217"/>
      <c r="P482" s="217"/>
      <c r="Q482" s="217"/>
      <c r="R482" s="217"/>
      <c r="S482" s="217"/>
      <c r="T482" s="217"/>
    </row>
    <row r="483" spans="5:20" x14ac:dyDescent="0.25">
      <c r="E483" s="217"/>
      <c r="G483" s="217"/>
      <c r="H483" s="217"/>
      <c r="J483" s="217"/>
      <c r="K483" s="217"/>
      <c r="M483" s="217"/>
      <c r="N483" s="217"/>
      <c r="O483" s="217"/>
      <c r="P483" s="217"/>
      <c r="Q483" s="217"/>
      <c r="R483" s="217"/>
      <c r="S483" s="217"/>
      <c r="T483" s="217"/>
    </row>
    <row r="484" spans="5:20" x14ac:dyDescent="0.25">
      <c r="E484" s="217"/>
      <c r="G484" s="217"/>
      <c r="H484" s="217"/>
      <c r="J484" s="217"/>
      <c r="K484" s="217"/>
      <c r="M484" s="217"/>
      <c r="N484" s="217"/>
      <c r="O484" s="217"/>
      <c r="P484" s="217"/>
      <c r="Q484" s="217"/>
      <c r="R484" s="217"/>
      <c r="S484" s="217"/>
      <c r="T484" s="217"/>
    </row>
    <row r="485" spans="5:20" x14ac:dyDescent="0.25">
      <c r="E485" s="217"/>
      <c r="G485" s="217"/>
      <c r="H485" s="217"/>
      <c r="J485" s="217"/>
      <c r="K485" s="217"/>
      <c r="M485" s="217"/>
      <c r="N485" s="217"/>
      <c r="O485" s="217"/>
      <c r="P485" s="217"/>
      <c r="Q485" s="217"/>
      <c r="R485" s="217"/>
      <c r="S485" s="217"/>
      <c r="T485" s="217"/>
    </row>
    <row r="486" spans="5:20" x14ac:dyDescent="0.25">
      <c r="E486" s="217"/>
      <c r="G486" s="217"/>
      <c r="H486" s="217"/>
      <c r="J486" s="217"/>
      <c r="K486" s="217"/>
      <c r="M486" s="217"/>
      <c r="N486" s="217"/>
      <c r="O486" s="217"/>
      <c r="P486" s="217"/>
      <c r="Q486" s="217"/>
      <c r="R486" s="217"/>
      <c r="S486" s="217"/>
      <c r="T486" s="217"/>
    </row>
    <row r="487" spans="5:20" x14ac:dyDescent="0.25">
      <c r="E487" s="217"/>
      <c r="G487" s="217"/>
      <c r="H487" s="217"/>
      <c r="J487" s="217"/>
      <c r="K487" s="217"/>
      <c r="M487" s="217"/>
      <c r="N487" s="217"/>
      <c r="O487" s="217"/>
      <c r="P487" s="217"/>
      <c r="Q487" s="217"/>
      <c r="R487" s="217"/>
      <c r="S487" s="217"/>
      <c r="T487" s="217"/>
    </row>
    <row r="488" spans="5:20" x14ac:dyDescent="0.25">
      <c r="E488" s="217"/>
      <c r="G488" s="217"/>
      <c r="H488" s="217"/>
      <c r="J488" s="217"/>
      <c r="K488" s="217"/>
      <c r="M488" s="217"/>
      <c r="N488" s="217"/>
      <c r="O488" s="217"/>
      <c r="P488" s="217"/>
      <c r="Q488" s="217"/>
      <c r="R488" s="217"/>
      <c r="S488" s="217"/>
      <c r="T488" s="217"/>
    </row>
    <row r="489" spans="5:20" x14ac:dyDescent="0.25">
      <c r="E489" s="217"/>
      <c r="G489" s="217"/>
      <c r="H489" s="217"/>
      <c r="J489" s="217"/>
      <c r="K489" s="217"/>
      <c r="M489" s="217"/>
      <c r="N489" s="217"/>
      <c r="O489" s="217"/>
      <c r="P489" s="217"/>
      <c r="Q489" s="217"/>
      <c r="R489" s="217"/>
      <c r="S489" s="217"/>
      <c r="T489" s="217"/>
    </row>
    <row r="490" spans="5:20" x14ac:dyDescent="0.25">
      <c r="E490" s="217"/>
      <c r="G490" s="217"/>
      <c r="H490" s="217"/>
      <c r="J490" s="217"/>
      <c r="K490" s="217"/>
      <c r="M490" s="217"/>
      <c r="N490" s="217"/>
      <c r="O490" s="217"/>
      <c r="P490" s="217"/>
      <c r="Q490" s="217"/>
      <c r="R490" s="217"/>
      <c r="S490" s="217"/>
      <c r="T490" s="217"/>
    </row>
    <row r="491" spans="5:20" x14ac:dyDescent="0.25">
      <c r="E491" s="217"/>
      <c r="G491" s="217"/>
      <c r="H491" s="217"/>
      <c r="J491" s="217"/>
      <c r="K491" s="217"/>
      <c r="M491" s="217"/>
      <c r="N491" s="217"/>
      <c r="O491" s="217"/>
      <c r="P491" s="217"/>
      <c r="Q491" s="217"/>
      <c r="R491" s="217"/>
      <c r="S491" s="217"/>
      <c r="T491" s="217"/>
    </row>
    <row r="492" spans="5:20" x14ac:dyDescent="0.25">
      <c r="E492" s="217"/>
      <c r="G492" s="217"/>
      <c r="H492" s="217"/>
      <c r="J492" s="217"/>
      <c r="K492" s="217"/>
      <c r="M492" s="217"/>
      <c r="N492" s="217"/>
      <c r="O492" s="217"/>
      <c r="P492" s="217"/>
      <c r="Q492" s="217"/>
      <c r="R492" s="217"/>
      <c r="S492" s="217"/>
      <c r="T492" s="217"/>
    </row>
    <row r="493" spans="5:20" x14ac:dyDescent="0.25">
      <c r="E493" s="217"/>
      <c r="G493" s="217"/>
      <c r="H493" s="217"/>
      <c r="J493" s="217"/>
      <c r="K493" s="217"/>
      <c r="M493" s="217"/>
      <c r="N493" s="217"/>
      <c r="O493" s="217"/>
      <c r="P493" s="217"/>
      <c r="Q493" s="217"/>
      <c r="R493" s="217"/>
      <c r="S493" s="217"/>
      <c r="T493" s="217"/>
    </row>
    <row r="494" spans="5:20" x14ac:dyDescent="0.25">
      <c r="E494" s="217"/>
      <c r="G494" s="217"/>
      <c r="H494" s="217"/>
      <c r="J494" s="217"/>
      <c r="K494" s="217"/>
      <c r="M494" s="217"/>
      <c r="N494" s="217"/>
      <c r="O494" s="217"/>
      <c r="P494" s="217"/>
      <c r="Q494" s="217"/>
      <c r="R494" s="217"/>
      <c r="S494" s="217"/>
      <c r="T494" s="217"/>
    </row>
    <row r="495" spans="5:20" x14ac:dyDescent="0.25">
      <c r="E495" s="217"/>
      <c r="G495" s="217"/>
      <c r="H495" s="217"/>
      <c r="J495" s="217"/>
      <c r="K495" s="217"/>
      <c r="M495" s="217"/>
      <c r="N495" s="217"/>
      <c r="O495" s="217"/>
      <c r="P495" s="217"/>
      <c r="Q495" s="217"/>
      <c r="R495" s="217"/>
      <c r="S495" s="217"/>
      <c r="T495" s="217"/>
    </row>
    <row r="496" spans="5:20" x14ac:dyDescent="0.25">
      <c r="E496" s="217"/>
      <c r="G496" s="217"/>
      <c r="H496" s="217"/>
      <c r="J496" s="217"/>
      <c r="K496" s="217"/>
      <c r="M496" s="217"/>
      <c r="N496" s="217"/>
      <c r="O496" s="217"/>
      <c r="P496" s="217"/>
      <c r="Q496" s="217"/>
      <c r="R496" s="217"/>
      <c r="S496" s="217"/>
      <c r="T496" s="217"/>
    </row>
    <row r="497" spans="5:20" x14ac:dyDescent="0.25">
      <c r="E497" s="217"/>
      <c r="G497" s="217"/>
      <c r="H497" s="217"/>
      <c r="J497" s="217"/>
      <c r="K497" s="217"/>
      <c r="M497" s="217"/>
      <c r="N497" s="217"/>
      <c r="O497" s="217"/>
      <c r="P497" s="217"/>
      <c r="Q497" s="217"/>
      <c r="R497" s="217"/>
      <c r="S497" s="217"/>
      <c r="T497" s="217"/>
    </row>
    <row r="498" spans="5:20" x14ac:dyDescent="0.25">
      <c r="E498" s="217"/>
      <c r="G498" s="217"/>
      <c r="H498" s="217"/>
      <c r="J498" s="217"/>
      <c r="K498" s="217"/>
      <c r="M498" s="217"/>
      <c r="N498" s="217"/>
      <c r="O498" s="217"/>
      <c r="P498" s="217"/>
      <c r="Q498" s="217"/>
      <c r="R498" s="217"/>
      <c r="S498" s="217"/>
      <c r="T498" s="217"/>
    </row>
    <row r="499" spans="5:20" x14ac:dyDescent="0.25">
      <c r="E499" s="217"/>
      <c r="G499" s="217"/>
      <c r="H499" s="217"/>
      <c r="J499" s="217"/>
      <c r="K499" s="217"/>
      <c r="M499" s="217"/>
      <c r="N499" s="217"/>
      <c r="O499" s="217"/>
      <c r="P499" s="217"/>
      <c r="Q499" s="217"/>
      <c r="R499" s="217"/>
      <c r="S499" s="217"/>
      <c r="T499" s="217"/>
    </row>
    <row r="500" spans="5:20" x14ac:dyDescent="0.25">
      <c r="E500" s="217"/>
      <c r="G500" s="217"/>
      <c r="H500" s="217"/>
      <c r="J500" s="217"/>
      <c r="K500" s="217"/>
      <c r="M500" s="217"/>
      <c r="N500" s="217"/>
      <c r="O500" s="217"/>
      <c r="P500" s="217"/>
      <c r="Q500" s="217"/>
      <c r="R500" s="217"/>
      <c r="S500" s="217"/>
      <c r="T500" s="217"/>
    </row>
    <row r="501" spans="5:20" x14ac:dyDescent="0.25">
      <c r="E501" s="217"/>
      <c r="G501" s="217"/>
      <c r="H501" s="217"/>
      <c r="J501" s="217"/>
      <c r="K501" s="217"/>
      <c r="M501" s="217"/>
      <c r="N501" s="217"/>
      <c r="O501" s="217"/>
      <c r="P501" s="217"/>
      <c r="Q501" s="217"/>
      <c r="R501" s="217"/>
      <c r="S501" s="217"/>
      <c r="T501" s="217"/>
    </row>
    <row r="502" spans="5:20" x14ac:dyDescent="0.25">
      <c r="E502" s="217"/>
      <c r="G502" s="217"/>
      <c r="H502" s="217"/>
      <c r="J502" s="217"/>
      <c r="K502" s="217"/>
      <c r="M502" s="217"/>
      <c r="N502" s="217"/>
      <c r="O502" s="217"/>
      <c r="P502" s="217"/>
      <c r="Q502" s="217"/>
      <c r="R502" s="217"/>
      <c r="S502" s="217"/>
      <c r="T502" s="217"/>
    </row>
    <row r="503" spans="5:20" x14ac:dyDescent="0.25">
      <c r="E503" s="217"/>
      <c r="G503" s="217"/>
      <c r="H503" s="217"/>
      <c r="J503" s="217"/>
      <c r="K503" s="217"/>
      <c r="M503" s="217"/>
      <c r="N503" s="217"/>
      <c r="O503" s="217"/>
      <c r="P503" s="217"/>
      <c r="Q503" s="217"/>
      <c r="R503" s="217"/>
      <c r="S503" s="217"/>
      <c r="T503" s="217"/>
    </row>
    <row r="504" spans="5:20" x14ac:dyDescent="0.25">
      <c r="E504" s="217"/>
      <c r="G504" s="217"/>
      <c r="H504" s="217"/>
      <c r="J504" s="217"/>
      <c r="K504" s="217"/>
      <c r="M504" s="217"/>
      <c r="N504" s="217"/>
      <c r="O504" s="217"/>
      <c r="P504" s="217"/>
      <c r="Q504" s="217"/>
      <c r="R504" s="217"/>
      <c r="S504" s="217"/>
      <c r="T504" s="217"/>
    </row>
    <row r="505" spans="5:20" x14ac:dyDescent="0.25">
      <c r="E505" s="217"/>
      <c r="G505" s="217"/>
      <c r="H505" s="217"/>
      <c r="J505" s="217"/>
      <c r="K505" s="217"/>
      <c r="M505" s="217"/>
      <c r="N505" s="217"/>
      <c r="O505" s="217"/>
      <c r="P505" s="217"/>
      <c r="Q505" s="217"/>
      <c r="R505" s="217"/>
      <c r="S505" s="217"/>
      <c r="T505" s="217"/>
    </row>
    <row r="506" spans="5:20" x14ac:dyDescent="0.25">
      <c r="E506" s="217"/>
      <c r="G506" s="217"/>
      <c r="H506" s="217"/>
      <c r="J506" s="217"/>
      <c r="K506" s="217"/>
      <c r="M506" s="217"/>
      <c r="N506" s="217"/>
      <c r="O506" s="217"/>
      <c r="P506" s="217"/>
      <c r="Q506" s="217"/>
      <c r="R506" s="217"/>
      <c r="S506" s="217"/>
      <c r="T506" s="217"/>
    </row>
    <row r="507" spans="5:20" x14ac:dyDescent="0.25">
      <c r="E507" s="217"/>
      <c r="G507" s="217"/>
      <c r="H507" s="217"/>
      <c r="J507" s="217"/>
      <c r="K507" s="217"/>
      <c r="M507" s="217"/>
      <c r="N507" s="217"/>
      <c r="O507" s="217"/>
      <c r="P507" s="217"/>
      <c r="Q507" s="217"/>
      <c r="R507" s="217"/>
      <c r="S507" s="217"/>
      <c r="T507" s="217"/>
    </row>
    <row r="508" spans="5:20" x14ac:dyDescent="0.25">
      <c r="E508" s="217"/>
      <c r="G508" s="217"/>
      <c r="H508" s="217"/>
      <c r="J508" s="217"/>
      <c r="K508" s="217"/>
      <c r="M508" s="217"/>
      <c r="N508" s="217"/>
      <c r="O508" s="217"/>
      <c r="P508" s="217"/>
      <c r="Q508" s="217"/>
      <c r="R508" s="217"/>
      <c r="S508" s="217"/>
      <c r="T508" s="217"/>
    </row>
    <row r="509" spans="5:20" x14ac:dyDescent="0.25">
      <c r="E509" s="217"/>
      <c r="G509" s="217"/>
      <c r="H509" s="217"/>
      <c r="J509" s="217"/>
      <c r="K509" s="217"/>
      <c r="M509" s="217"/>
      <c r="N509" s="217"/>
      <c r="O509" s="217"/>
      <c r="P509" s="217"/>
      <c r="Q509" s="217"/>
      <c r="R509" s="217"/>
      <c r="S509" s="217"/>
      <c r="T509" s="217"/>
    </row>
    <row r="510" spans="5:20" x14ac:dyDescent="0.25">
      <c r="E510" s="217"/>
      <c r="G510" s="217"/>
      <c r="H510" s="217"/>
      <c r="J510" s="217"/>
      <c r="K510" s="217"/>
      <c r="M510" s="217"/>
      <c r="N510" s="217"/>
      <c r="O510" s="217"/>
      <c r="P510" s="217"/>
      <c r="Q510" s="217"/>
      <c r="R510" s="217"/>
      <c r="S510" s="217"/>
      <c r="T510" s="217"/>
    </row>
    <row r="511" spans="5:20" x14ac:dyDescent="0.25">
      <c r="E511" s="217"/>
      <c r="G511" s="217"/>
      <c r="H511" s="217"/>
      <c r="J511" s="217"/>
      <c r="K511" s="217"/>
      <c r="M511" s="217"/>
      <c r="N511" s="217"/>
      <c r="O511" s="217"/>
      <c r="P511" s="217"/>
      <c r="Q511" s="217"/>
      <c r="R511" s="217"/>
      <c r="S511" s="217"/>
      <c r="T511" s="217"/>
    </row>
    <row r="512" spans="5:20" x14ac:dyDescent="0.25">
      <c r="E512" s="217"/>
      <c r="G512" s="217"/>
      <c r="H512" s="217"/>
      <c r="J512" s="217"/>
      <c r="K512" s="217"/>
      <c r="M512" s="217"/>
      <c r="N512" s="217"/>
      <c r="O512" s="217"/>
      <c r="P512" s="217"/>
      <c r="Q512" s="217"/>
      <c r="R512" s="217"/>
      <c r="S512" s="217"/>
      <c r="T512" s="217"/>
    </row>
    <row r="513" spans="5:20" x14ac:dyDescent="0.25">
      <c r="E513" s="217"/>
      <c r="G513" s="217"/>
      <c r="H513" s="217"/>
      <c r="J513" s="217"/>
      <c r="K513" s="217"/>
      <c r="M513" s="217"/>
      <c r="N513" s="217"/>
      <c r="O513" s="217"/>
      <c r="P513" s="217"/>
      <c r="Q513" s="217"/>
      <c r="R513" s="217"/>
      <c r="S513" s="217"/>
      <c r="T513" s="217"/>
    </row>
    <row r="514" spans="5:20" x14ac:dyDescent="0.25">
      <c r="E514" s="217"/>
      <c r="G514" s="217"/>
      <c r="H514" s="217"/>
      <c r="J514" s="217"/>
      <c r="K514" s="217"/>
      <c r="M514" s="217"/>
      <c r="N514" s="217"/>
      <c r="O514" s="217"/>
      <c r="P514" s="217"/>
      <c r="Q514" s="217"/>
      <c r="R514" s="217"/>
      <c r="S514" s="217"/>
      <c r="T514" s="217"/>
    </row>
    <row r="515" spans="5:20" x14ac:dyDescent="0.25">
      <c r="E515" s="217"/>
      <c r="G515" s="217"/>
      <c r="H515" s="217"/>
      <c r="J515" s="217"/>
      <c r="K515" s="217"/>
      <c r="M515" s="217"/>
      <c r="N515" s="217"/>
      <c r="O515" s="217"/>
      <c r="P515" s="217"/>
      <c r="Q515" s="217"/>
      <c r="R515" s="217"/>
      <c r="S515" s="217"/>
      <c r="T515" s="217"/>
    </row>
    <row r="516" spans="5:20" x14ac:dyDescent="0.25">
      <c r="E516" s="217"/>
      <c r="G516" s="217"/>
      <c r="H516" s="217"/>
      <c r="J516" s="217"/>
      <c r="K516" s="217"/>
      <c r="M516" s="217"/>
      <c r="N516" s="217"/>
      <c r="O516" s="217"/>
      <c r="P516" s="217"/>
      <c r="Q516" s="217"/>
      <c r="R516" s="217"/>
      <c r="S516" s="217"/>
      <c r="T516" s="217"/>
    </row>
    <row r="517" spans="5:20" x14ac:dyDescent="0.25">
      <c r="E517" s="217"/>
      <c r="G517" s="217"/>
      <c r="H517" s="217"/>
      <c r="J517" s="217"/>
      <c r="K517" s="217"/>
      <c r="M517" s="217"/>
      <c r="N517" s="217"/>
      <c r="O517" s="217"/>
      <c r="P517" s="217"/>
      <c r="Q517" s="217"/>
      <c r="R517" s="217"/>
      <c r="S517" s="217"/>
      <c r="T517" s="217"/>
    </row>
    <row r="518" spans="5:20" x14ac:dyDescent="0.25">
      <c r="E518" s="217"/>
      <c r="G518" s="217"/>
      <c r="H518" s="217"/>
      <c r="J518" s="217"/>
      <c r="K518" s="217"/>
      <c r="M518" s="217"/>
      <c r="N518" s="217"/>
      <c r="O518" s="217"/>
      <c r="P518" s="217"/>
      <c r="Q518" s="217"/>
      <c r="R518" s="217"/>
      <c r="S518" s="217"/>
      <c r="T518" s="217"/>
    </row>
    <row r="519" spans="5:20" x14ac:dyDescent="0.25">
      <c r="E519" s="217"/>
      <c r="G519" s="217"/>
      <c r="H519" s="217"/>
      <c r="J519" s="217"/>
      <c r="K519" s="217"/>
      <c r="M519" s="217"/>
      <c r="N519" s="217"/>
      <c r="O519" s="217"/>
      <c r="P519" s="217"/>
      <c r="Q519" s="217"/>
      <c r="R519" s="217"/>
      <c r="S519" s="217"/>
      <c r="T519" s="217"/>
    </row>
    <row r="520" spans="5:20" x14ac:dyDescent="0.25">
      <c r="E520" s="217"/>
      <c r="G520" s="217"/>
      <c r="H520" s="217"/>
      <c r="J520" s="217"/>
      <c r="K520" s="217"/>
      <c r="M520" s="217"/>
      <c r="N520" s="217"/>
      <c r="O520" s="217"/>
      <c r="P520" s="217"/>
      <c r="Q520" s="217"/>
      <c r="R520" s="217"/>
      <c r="S520" s="217"/>
      <c r="T520" s="217"/>
    </row>
    <row r="521" spans="5:20" x14ac:dyDescent="0.25">
      <c r="E521" s="217"/>
      <c r="G521" s="217"/>
      <c r="H521" s="217"/>
      <c r="J521" s="217"/>
      <c r="K521" s="217"/>
      <c r="M521" s="217"/>
      <c r="N521" s="217"/>
      <c r="O521" s="217"/>
      <c r="P521" s="217"/>
      <c r="Q521" s="217"/>
      <c r="R521" s="217"/>
      <c r="S521" s="217"/>
      <c r="T521" s="217"/>
    </row>
    <row r="522" spans="5:20" x14ac:dyDescent="0.25">
      <c r="E522" s="217"/>
      <c r="G522" s="217"/>
      <c r="H522" s="217"/>
      <c r="J522" s="217"/>
      <c r="K522" s="217"/>
      <c r="M522" s="217"/>
      <c r="N522" s="217"/>
      <c r="O522" s="217"/>
      <c r="P522" s="217"/>
      <c r="Q522" s="217"/>
      <c r="R522" s="217"/>
      <c r="S522" s="217"/>
      <c r="T522" s="217"/>
    </row>
    <row r="523" spans="5:20" x14ac:dyDescent="0.25">
      <c r="E523" s="217"/>
      <c r="G523" s="217"/>
      <c r="H523" s="217"/>
      <c r="J523" s="217"/>
      <c r="K523" s="217"/>
      <c r="M523" s="217"/>
      <c r="N523" s="217"/>
      <c r="O523" s="217"/>
      <c r="P523" s="217"/>
      <c r="Q523" s="217"/>
      <c r="R523" s="217"/>
      <c r="S523" s="217"/>
      <c r="T523" s="217"/>
    </row>
    <row r="524" spans="5:20" x14ac:dyDescent="0.25">
      <c r="E524" s="217"/>
      <c r="G524" s="217"/>
      <c r="H524" s="217"/>
      <c r="J524" s="217"/>
      <c r="K524" s="217"/>
      <c r="M524" s="217"/>
      <c r="N524" s="217"/>
      <c r="O524" s="217"/>
      <c r="P524" s="217"/>
      <c r="Q524" s="217"/>
      <c r="R524" s="217"/>
      <c r="S524" s="217"/>
      <c r="T524" s="217"/>
    </row>
    <row r="525" spans="5:20" x14ac:dyDescent="0.25">
      <c r="E525" s="217"/>
      <c r="G525" s="217"/>
      <c r="H525" s="217"/>
      <c r="J525" s="217"/>
      <c r="K525" s="217"/>
      <c r="M525" s="217"/>
      <c r="N525" s="217"/>
      <c r="O525" s="217"/>
      <c r="P525" s="217"/>
      <c r="Q525" s="217"/>
      <c r="R525" s="217"/>
      <c r="S525" s="217"/>
      <c r="T525" s="217"/>
    </row>
    <row r="526" spans="5:20" x14ac:dyDescent="0.25">
      <c r="E526" s="217"/>
      <c r="G526" s="217"/>
      <c r="H526" s="217"/>
      <c r="J526" s="217"/>
      <c r="K526" s="217"/>
      <c r="M526" s="217"/>
      <c r="N526" s="217"/>
      <c r="O526" s="217"/>
      <c r="P526" s="217"/>
      <c r="Q526" s="217"/>
      <c r="R526" s="217"/>
      <c r="S526" s="217"/>
      <c r="T526" s="217"/>
    </row>
    <row r="527" spans="5:20" x14ac:dyDescent="0.25">
      <c r="E527" s="217"/>
      <c r="G527" s="217"/>
      <c r="H527" s="217"/>
      <c r="J527" s="217"/>
      <c r="K527" s="217"/>
      <c r="M527" s="217"/>
      <c r="N527" s="217"/>
      <c r="O527" s="217"/>
      <c r="P527" s="217"/>
      <c r="Q527" s="217"/>
      <c r="R527" s="217"/>
      <c r="S527" s="217"/>
      <c r="T527" s="217"/>
    </row>
    <row r="528" spans="5:20" x14ac:dyDescent="0.25">
      <c r="E528" s="217"/>
      <c r="G528" s="217"/>
      <c r="H528" s="217"/>
      <c r="J528" s="217"/>
      <c r="K528" s="217"/>
      <c r="M528" s="217"/>
      <c r="N528" s="217"/>
      <c r="O528" s="217"/>
      <c r="P528" s="217"/>
      <c r="Q528" s="217"/>
      <c r="R528" s="217"/>
      <c r="S528" s="217"/>
      <c r="T528" s="217"/>
    </row>
    <row r="529" spans="5:20" x14ac:dyDescent="0.25">
      <c r="E529" s="217"/>
      <c r="G529" s="217"/>
      <c r="H529" s="217"/>
      <c r="J529" s="217"/>
      <c r="K529" s="217"/>
      <c r="M529" s="217"/>
      <c r="N529" s="217"/>
      <c r="O529" s="217"/>
      <c r="P529" s="217"/>
      <c r="Q529" s="217"/>
      <c r="R529" s="217"/>
      <c r="S529" s="217"/>
      <c r="T529" s="217"/>
    </row>
    <row r="530" spans="5:20" x14ac:dyDescent="0.25">
      <c r="E530" s="217"/>
      <c r="G530" s="217"/>
      <c r="H530" s="217"/>
      <c r="J530" s="217"/>
      <c r="K530" s="217"/>
      <c r="M530" s="217"/>
      <c r="N530" s="217"/>
      <c r="O530" s="217"/>
      <c r="P530" s="217"/>
      <c r="Q530" s="217"/>
      <c r="R530" s="217"/>
      <c r="S530" s="217"/>
      <c r="T530" s="217"/>
    </row>
    <row r="531" spans="5:20" x14ac:dyDescent="0.25">
      <c r="E531" s="217"/>
      <c r="G531" s="217"/>
      <c r="H531" s="217"/>
      <c r="J531" s="217"/>
      <c r="K531" s="217"/>
      <c r="M531" s="217"/>
      <c r="N531" s="217"/>
      <c r="O531" s="217"/>
      <c r="P531" s="217"/>
      <c r="Q531" s="217"/>
      <c r="R531" s="217"/>
      <c r="S531" s="217"/>
      <c r="T531" s="217"/>
    </row>
    <row r="532" spans="5:20" x14ac:dyDescent="0.25">
      <c r="E532" s="217"/>
      <c r="G532" s="217"/>
      <c r="H532" s="217"/>
      <c r="J532" s="217"/>
      <c r="K532" s="217"/>
      <c r="M532" s="217"/>
      <c r="N532" s="217"/>
      <c r="O532" s="217"/>
      <c r="P532" s="217"/>
      <c r="Q532" s="217"/>
      <c r="R532" s="217"/>
      <c r="S532" s="217"/>
      <c r="T532" s="217"/>
    </row>
    <row r="533" spans="5:20" x14ac:dyDescent="0.25">
      <c r="E533" s="217"/>
      <c r="G533" s="217"/>
      <c r="H533" s="217"/>
      <c r="J533" s="217"/>
      <c r="K533" s="217"/>
      <c r="M533" s="217"/>
      <c r="N533" s="217"/>
      <c r="O533" s="217"/>
      <c r="P533" s="217"/>
      <c r="Q533" s="217"/>
      <c r="R533" s="217"/>
      <c r="S533" s="217"/>
      <c r="T533" s="217"/>
    </row>
    <row r="534" spans="5:20" x14ac:dyDescent="0.25">
      <c r="E534" s="217"/>
      <c r="G534" s="217"/>
      <c r="H534" s="217"/>
      <c r="J534" s="217"/>
      <c r="K534" s="217"/>
      <c r="M534" s="217"/>
      <c r="N534" s="217"/>
      <c r="O534" s="217"/>
      <c r="P534" s="217"/>
      <c r="Q534" s="217"/>
      <c r="R534" s="217"/>
      <c r="S534" s="217"/>
      <c r="T534" s="217"/>
    </row>
    <row r="535" spans="5:20" x14ac:dyDescent="0.25">
      <c r="E535" s="217"/>
      <c r="G535" s="217"/>
      <c r="H535" s="217"/>
      <c r="J535" s="217"/>
      <c r="K535" s="217"/>
      <c r="M535" s="217"/>
      <c r="N535" s="217"/>
      <c r="O535" s="217"/>
      <c r="P535" s="217"/>
      <c r="Q535" s="217"/>
      <c r="R535" s="217"/>
      <c r="S535" s="217"/>
      <c r="T535" s="217"/>
    </row>
    <row r="536" spans="5:20" x14ac:dyDescent="0.25">
      <c r="E536" s="217"/>
      <c r="G536" s="217"/>
      <c r="H536" s="217"/>
      <c r="J536" s="217"/>
      <c r="K536" s="217"/>
      <c r="M536" s="217"/>
      <c r="N536" s="217"/>
      <c r="O536" s="217"/>
      <c r="P536" s="217"/>
      <c r="Q536" s="217"/>
      <c r="R536" s="217"/>
      <c r="S536" s="217"/>
      <c r="T536" s="217"/>
    </row>
    <row r="537" spans="5:20" x14ac:dyDescent="0.25">
      <c r="E537" s="217"/>
      <c r="G537" s="217"/>
      <c r="H537" s="217"/>
      <c r="J537" s="217"/>
      <c r="K537" s="217"/>
      <c r="M537" s="217"/>
      <c r="N537" s="217"/>
      <c r="O537" s="217"/>
      <c r="P537" s="217"/>
      <c r="Q537" s="217"/>
      <c r="R537" s="217"/>
      <c r="S537" s="217"/>
      <c r="T537" s="217"/>
    </row>
    <row r="538" spans="5:20" x14ac:dyDescent="0.25">
      <c r="E538" s="217"/>
      <c r="G538" s="217"/>
      <c r="H538" s="217"/>
      <c r="J538" s="217"/>
      <c r="K538" s="217"/>
      <c r="M538" s="217"/>
      <c r="N538" s="217"/>
      <c r="O538" s="217"/>
      <c r="P538" s="217"/>
      <c r="Q538" s="217"/>
      <c r="R538" s="217"/>
      <c r="S538" s="217"/>
      <c r="T538" s="217"/>
    </row>
    <row r="539" spans="5:20" x14ac:dyDescent="0.25">
      <c r="E539" s="217"/>
      <c r="G539" s="217"/>
      <c r="H539" s="217"/>
      <c r="J539" s="217"/>
      <c r="K539" s="217"/>
      <c r="M539" s="217"/>
      <c r="N539" s="217"/>
      <c r="O539" s="217"/>
      <c r="P539" s="217"/>
      <c r="Q539" s="217"/>
      <c r="R539" s="217"/>
      <c r="S539" s="217"/>
      <c r="T539" s="217"/>
    </row>
    <row r="540" spans="5:20" x14ac:dyDescent="0.25">
      <c r="E540" s="217"/>
      <c r="G540" s="217"/>
      <c r="H540" s="217"/>
      <c r="J540" s="217"/>
      <c r="K540" s="217"/>
      <c r="M540" s="217"/>
      <c r="N540" s="217"/>
      <c r="O540" s="217"/>
      <c r="P540" s="217"/>
      <c r="Q540" s="217"/>
      <c r="R540" s="217"/>
      <c r="S540" s="217"/>
      <c r="T540" s="217"/>
    </row>
    <row r="541" spans="5:20" x14ac:dyDescent="0.25">
      <c r="E541" s="217"/>
      <c r="G541" s="217"/>
      <c r="H541" s="217"/>
      <c r="J541" s="217"/>
      <c r="K541" s="217"/>
      <c r="M541" s="217"/>
      <c r="N541" s="217"/>
      <c r="O541" s="217"/>
      <c r="P541" s="217"/>
      <c r="Q541" s="217"/>
      <c r="R541" s="217"/>
      <c r="S541" s="217"/>
      <c r="T541" s="217"/>
    </row>
    <row r="542" spans="5:20" x14ac:dyDescent="0.25">
      <c r="E542" s="217"/>
      <c r="G542" s="217"/>
      <c r="H542" s="217"/>
      <c r="J542" s="217"/>
      <c r="K542" s="217"/>
      <c r="M542" s="217"/>
      <c r="N542" s="217"/>
      <c r="O542" s="217"/>
      <c r="P542" s="217"/>
      <c r="Q542" s="217"/>
      <c r="R542" s="217"/>
      <c r="S542" s="217"/>
      <c r="T542" s="217"/>
    </row>
    <row r="543" spans="5:20" x14ac:dyDescent="0.25">
      <c r="E543" s="217"/>
      <c r="G543" s="217"/>
      <c r="H543" s="217"/>
      <c r="J543" s="217"/>
      <c r="K543" s="217"/>
      <c r="M543" s="217"/>
      <c r="N543" s="217"/>
      <c r="O543" s="217"/>
      <c r="P543" s="217"/>
      <c r="Q543" s="217"/>
      <c r="R543" s="217"/>
      <c r="S543" s="217"/>
      <c r="T543" s="217"/>
    </row>
    <row r="544" spans="5:20" x14ac:dyDescent="0.25">
      <c r="E544" s="217"/>
      <c r="G544" s="217"/>
      <c r="H544" s="217"/>
      <c r="J544" s="217"/>
      <c r="K544" s="217"/>
      <c r="M544" s="217"/>
      <c r="N544" s="217"/>
      <c r="O544" s="217"/>
      <c r="P544" s="217"/>
      <c r="Q544" s="217"/>
      <c r="R544" s="217"/>
      <c r="S544" s="217"/>
      <c r="T544" s="217"/>
    </row>
    <row r="545" spans="5:20" x14ac:dyDescent="0.25">
      <c r="E545" s="217"/>
      <c r="G545" s="217"/>
      <c r="H545" s="217"/>
      <c r="J545" s="217"/>
      <c r="K545" s="217"/>
      <c r="M545" s="217"/>
      <c r="N545" s="217"/>
      <c r="O545" s="217"/>
      <c r="P545" s="217"/>
      <c r="Q545" s="217"/>
      <c r="R545" s="217"/>
      <c r="S545" s="217"/>
      <c r="T545" s="217"/>
    </row>
    <row r="546" spans="5:20" x14ac:dyDescent="0.25">
      <c r="E546" s="217"/>
      <c r="G546" s="217"/>
      <c r="H546" s="217"/>
      <c r="J546" s="217"/>
      <c r="K546" s="217"/>
      <c r="M546" s="217"/>
      <c r="N546" s="217"/>
      <c r="O546" s="217"/>
      <c r="P546" s="217"/>
      <c r="Q546" s="217"/>
      <c r="R546" s="217"/>
      <c r="S546" s="217"/>
      <c r="T546" s="217"/>
    </row>
    <row r="547" spans="5:20" x14ac:dyDescent="0.25">
      <c r="E547" s="217"/>
      <c r="G547" s="217"/>
      <c r="H547" s="217"/>
      <c r="J547" s="217"/>
      <c r="K547" s="217"/>
      <c r="M547" s="217"/>
      <c r="N547" s="217"/>
      <c r="O547" s="217"/>
      <c r="P547" s="217"/>
      <c r="Q547" s="217"/>
      <c r="R547" s="217"/>
      <c r="S547" s="217"/>
      <c r="T547" s="217"/>
    </row>
    <row r="548" spans="5:20" x14ac:dyDescent="0.25">
      <c r="E548" s="217"/>
      <c r="G548" s="217"/>
      <c r="H548" s="217"/>
      <c r="J548" s="217"/>
      <c r="K548" s="217"/>
      <c r="M548" s="217"/>
      <c r="N548" s="217"/>
      <c r="O548" s="217"/>
      <c r="P548" s="217"/>
      <c r="Q548" s="217"/>
      <c r="R548" s="217"/>
      <c r="S548" s="217"/>
      <c r="T548" s="217"/>
    </row>
    <row r="549" spans="5:20" x14ac:dyDescent="0.25">
      <c r="E549" s="217"/>
      <c r="G549" s="217"/>
      <c r="H549" s="217"/>
      <c r="J549" s="217"/>
      <c r="K549" s="217"/>
      <c r="M549" s="217"/>
      <c r="N549" s="217"/>
      <c r="O549" s="217"/>
      <c r="P549" s="217"/>
      <c r="Q549" s="217"/>
      <c r="R549" s="217"/>
      <c r="S549" s="217"/>
      <c r="T549" s="217"/>
    </row>
    <row r="550" spans="5:20" x14ac:dyDescent="0.25">
      <c r="E550" s="217"/>
      <c r="G550" s="217"/>
      <c r="H550" s="217"/>
      <c r="J550" s="217"/>
      <c r="K550" s="217"/>
      <c r="M550" s="217"/>
      <c r="N550" s="217"/>
      <c r="O550" s="217"/>
      <c r="P550" s="217"/>
      <c r="Q550" s="217"/>
      <c r="R550" s="217"/>
      <c r="S550" s="217"/>
      <c r="T550" s="217"/>
    </row>
    <row r="551" spans="5:20" x14ac:dyDescent="0.25">
      <c r="E551" s="217"/>
      <c r="G551" s="217"/>
      <c r="H551" s="217"/>
      <c r="J551" s="217"/>
      <c r="K551" s="217"/>
      <c r="M551" s="217"/>
      <c r="N551" s="217"/>
      <c r="O551" s="217"/>
      <c r="P551" s="217"/>
      <c r="Q551" s="217"/>
      <c r="R551" s="217"/>
      <c r="S551" s="217"/>
      <c r="T551" s="217"/>
    </row>
    <row r="552" spans="5:20" x14ac:dyDescent="0.25">
      <c r="E552" s="217"/>
      <c r="G552" s="217"/>
      <c r="H552" s="217"/>
      <c r="J552" s="217"/>
      <c r="K552" s="217"/>
      <c r="M552" s="217"/>
      <c r="N552" s="217"/>
      <c r="O552" s="217"/>
      <c r="P552" s="217"/>
      <c r="Q552" s="217"/>
      <c r="R552" s="217"/>
      <c r="S552" s="217"/>
      <c r="T552" s="217"/>
    </row>
    <row r="553" spans="5:20" x14ac:dyDescent="0.25">
      <c r="E553" s="217"/>
      <c r="G553" s="217"/>
      <c r="H553" s="217"/>
      <c r="J553" s="217"/>
      <c r="K553" s="217"/>
      <c r="M553" s="217"/>
      <c r="N553" s="217"/>
      <c r="O553" s="217"/>
      <c r="P553" s="217"/>
      <c r="Q553" s="217"/>
      <c r="R553" s="217"/>
      <c r="S553" s="217"/>
      <c r="T553" s="217"/>
    </row>
    <row r="554" spans="5:20" x14ac:dyDescent="0.25">
      <c r="E554" s="217"/>
      <c r="G554" s="217"/>
      <c r="H554" s="217"/>
      <c r="J554" s="217"/>
      <c r="K554" s="217"/>
      <c r="M554" s="217"/>
      <c r="N554" s="217"/>
      <c r="O554" s="217"/>
      <c r="P554" s="217"/>
      <c r="Q554" s="217"/>
      <c r="R554" s="217"/>
      <c r="S554" s="217"/>
      <c r="T554" s="217"/>
    </row>
    <row r="555" spans="5:20" x14ac:dyDescent="0.25">
      <c r="E555" s="217"/>
      <c r="G555" s="217"/>
      <c r="H555" s="217"/>
      <c r="J555" s="217"/>
      <c r="K555" s="217"/>
      <c r="M555" s="217"/>
      <c r="N555" s="217"/>
      <c r="O555" s="217"/>
      <c r="P555" s="217"/>
      <c r="Q555" s="217"/>
      <c r="R555" s="217"/>
      <c r="S555" s="217"/>
      <c r="T555" s="217"/>
    </row>
    <row r="556" spans="5:20" x14ac:dyDescent="0.25">
      <c r="E556" s="217"/>
      <c r="G556" s="217"/>
      <c r="H556" s="217"/>
      <c r="J556" s="217"/>
      <c r="K556" s="217"/>
      <c r="M556" s="217"/>
      <c r="N556" s="217"/>
      <c r="O556" s="217"/>
      <c r="P556" s="217"/>
      <c r="Q556" s="217"/>
      <c r="R556" s="217"/>
      <c r="S556" s="217"/>
      <c r="T556" s="217"/>
    </row>
    <row r="557" spans="5:20" x14ac:dyDescent="0.25">
      <c r="E557" s="217"/>
      <c r="G557" s="217"/>
      <c r="H557" s="217"/>
      <c r="J557" s="217"/>
      <c r="K557" s="217"/>
      <c r="M557" s="217"/>
      <c r="N557" s="217"/>
      <c r="O557" s="217"/>
      <c r="P557" s="217"/>
      <c r="Q557" s="217"/>
      <c r="R557" s="217"/>
      <c r="S557" s="217"/>
      <c r="T557" s="217"/>
    </row>
    <row r="558" spans="5:20" x14ac:dyDescent="0.25">
      <c r="E558" s="217"/>
      <c r="G558" s="217"/>
      <c r="H558" s="217"/>
      <c r="J558" s="217"/>
      <c r="K558" s="217"/>
      <c r="M558" s="217"/>
      <c r="N558" s="217"/>
      <c r="O558" s="217"/>
      <c r="P558" s="217"/>
      <c r="Q558" s="217"/>
      <c r="R558" s="217"/>
      <c r="S558" s="217"/>
      <c r="T558" s="217"/>
    </row>
    <row r="559" spans="5:20" x14ac:dyDescent="0.25">
      <c r="E559" s="217"/>
      <c r="G559" s="217"/>
      <c r="H559" s="217"/>
      <c r="J559" s="217"/>
      <c r="K559" s="217"/>
      <c r="M559" s="217"/>
      <c r="N559" s="217"/>
      <c r="O559" s="217"/>
      <c r="P559" s="217"/>
      <c r="Q559" s="217"/>
      <c r="R559" s="217"/>
      <c r="S559" s="217"/>
      <c r="T559" s="217"/>
    </row>
    <row r="560" spans="5:20" x14ac:dyDescent="0.25">
      <c r="E560" s="217"/>
      <c r="G560" s="217"/>
      <c r="H560" s="217"/>
      <c r="J560" s="217"/>
      <c r="K560" s="217"/>
      <c r="M560" s="217"/>
      <c r="N560" s="217"/>
      <c r="O560" s="217"/>
      <c r="P560" s="217"/>
      <c r="Q560" s="217"/>
      <c r="R560" s="217"/>
      <c r="S560" s="217"/>
      <c r="T560" s="217"/>
    </row>
    <row r="561" spans="5:20" x14ac:dyDescent="0.25">
      <c r="E561" s="217"/>
      <c r="G561" s="217"/>
      <c r="H561" s="217"/>
      <c r="J561" s="217"/>
      <c r="K561" s="217"/>
      <c r="M561" s="217"/>
      <c r="N561" s="217"/>
      <c r="O561" s="217"/>
      <c r="P561" s="217"/>
      <c r="Q561" s="217"/>
      <c r="R561" s="217"/>
      <c r="S561" s="217"/>
      <c r="T561" s="217"/>
    </row>
    <row r="562" spans="5:20" x14ac:dyDescent="0.25">
      <c r="E562" s="217"/>
      <c r="G562" s="217"/>
      <c r="H562" s="217"/>
      <c r="J562" s="217"/>
      <c r="K562" s="217"/>
      <c r="M562" s="217"/>
      <c r="N562" s="217"/>
      <c r="O562" s="217"/>
      <c r="P562" s="217"/>
      <c r="Q562" s="217"/>
      <c r="R562" s="217"/>
      <c r="S562" s="217"/>
      <c r="T562" s="217"/>
    </row>
    <row r="563" spans="5:20" x14ac:dyDescent="0.25">
      <c r="E563" s="217"/>
      <c r="G563" s="217"/>
      <c r="H563" s="217"/>
      <c r="J563" s="217"/>
      <c r="K563" s="217"/>
      <c r="M563" s="217"/>
      <c r="N563" s="217"/>
      <c r="O563" s="217"/>
      <c r="P563" s="217"/>
      <c r="Q563" s="217"/>
      <c r="R563" s="217"/>
      <c r="S563" s="217"/>
      <c r="T563" s="217"/>
    </row>
    <row r="564" spans="5:20" x14ac:dyDescent="0.25">
      <c r="E564" s="217"/>
      <c r="G564" s="217"/>
      <c r="H564" s="217"/>
      <c r="J564" s="217"/>
      <c r="K564" s="217"/>
      <c r="M564" s="217"/>
      <c r="N564" s="217"/>
      <c r="O564" s="217"/>
      <c r="P564" s="217"/>
      <c r="Q564" s="217"/>
      <c r="R564" s="217"/>
      <c r="S564" s="217"/>
      <c r="T564" s="217"/>
    </row>
    <row r="565" spans="5:20" x14ac:dyDescent="0.25">
      <c r="E565" s="217"/>
      <c r="G565" s="217"/>
      <c r="H565" s="217"/>
      <c r="J565" s="217"/>
      <c r="K565" s="217"/>
      <c r="M565" s="217"/>
      <c r="N565" s="217"/>
      <c r="O565" s="217"/>
      <c r="P565" s="217"/>
      <c r="Q565" s="217"/>
      <c r="R565" s="217"/>
      <c r="S565" s="217"/>
      <c r="T565" s="217"/>
    </row>
    <row r="566" spans="5:20" x14ac:dyDescent="0.25">
      <c r="E566" s="217"/>
      <c r="G566" s="217"/>
      <c r="H566" s="217"/>
      <c r="J566" s="217"/>
      <c r="K566" s="217"/>
      <c r="M566" s="217"/>
      <c r="N566" s="217"/>
      <c r="O566" s="217"/>
      <c r="P566" s="217"/>
      <c r="Q566" s="217"/>
      <c r="R566" s="217"/>
      <c r="S566" s="217"/>
      <c r="T566" s="217"/>
    </row>
    <row r="567" spans="5:20" x14ac:dyDescent="0.25">
      <c r="E567" s="217"/>
      <c r="G567" s="217"/>
      <c r="H567" s="217"/>
      <c r="J567" s="217"/>
      <c r="K567" s="217"/>
      <c r="M567" s="217"/>
      <c r="N567" s="217"/>
      <c r="O567" s="217"/>
      <c r="P567" s="217"/>
      <c r="Q567" s="217"/>
      <c r="R567" s="217"/>
      <c r="S567" s="217"/>
      <c r="T567" s="217"/>
    </row>
    <row r="568" spans="5:20" x14ac:dyDescent="0.25">
      <c r="E568" s="217"/>
      <c r="G568" s="217"/>
      <c r="H568" s="217"/>
      <c r="J568" s="217"/>
      <c r="K568" s="217"/>
      <c r="M568" s="217"/>
      <c r="N568" s="217"/>
      <c r="O568" s="217"/>
      <c r="P568" s="217"/>
      <c r="Q568" s="217"/>
      <c r="R568" s="217"/>
      <c r="S568" s="217"/>
      <c r="T568" s="217"/>
    </row>
    <row r="569" spans="5:20" x14ac:dyDescent="0.25">
      <c r="E569" s="217"/>
      <c r="G569" s="217"/>
      <c r="H569" s="217"/>
      <c r="J569" s="217"/>
      <c r="K569" s="217"/>
      <c r="M569" s="217"/>
      <c r="N569" s="217"/>
      <c r="O569" s="217"/>
      <c r="P569" s="217"/>
      <c r="Q569" s="217"/>
      <c r="R569" s="217"/>
      <c r="S569" s="217"/>
      <c r="T569" s="217"/>
    </row>
    <row r="570" spans="5:20" x14ac:dyDescent="0.25">
      <c r="E570" s="217"/>
      <c r="G570" s="217"/>
      <c r="H570" s="217"/>
      <c r="J570" s="217"/>
      <c r="K570" s="217"/>
      <c r="M570" s="217"/>
      <c r="N570" s="217"/>
      <c r="O570" s="217"/>
      <c r="P570" s="217"/>
      <c r="Q570" s="217"/>
      <c r="R570" s="217"/>
      <c r="S570" s="217"/>
      <c r="T570" s="217"/>
    </row>
    <row r="571" spans="5:20" x14ac:dyDescent="0.25">
      <c r="E571" s="217"/>
      <c r="G571" s="217"/>
      <c r="H571" s="217"/>
      <c r="J571" s="217"/>
      <c r="K571" s="217"/>
      <c r="M571" s="217"/>
      <c r="N571" s="217"/>
      <c r="O571" s="217"/>
      <c r="P571" s="217"/>
      <c r="Q571" s="217"/>
      <c r="R571" s="217"/>
      <c r="S571" s="217"/>
      <c r="T571" s="217"/>
    </row>
    <row r="572" spans="5:20" x14ac:dyDescent="0.25">
      <c r="E572" s="217"/>
      <c r="G572" s="217"/>
      <c r="H572" s="217"/>
      <c r="J572" s="217"/>
      <c r="K572" s="217"/>
      <c r="M572" s="217"/>
      <c r="N572" s="217"/>
      <c r="O572" s="217"/>
      <c r="P572" s="217"/>
      <c r="Q572" s="217"/>
      <c r="R572" s="217"/>
      <c r="S572" s="217"/>
      <c r="T572" s="217"/>
    </row>
    <row r="573" spans="5:20" x14ac:dyDescent="0.25">
      <c r="E573" s="217"/>
      <c r="G573" s="217"/>
      <c r="H573" s="217"/>
      <c r="J573" s="217"/>
      <c r="K573" s="217"/>
      <c r="M573" s="217"/>
      <c r="N573" s="217"/>
      <c r="O573" s="217"/>
      <c r="P573" s="217"/>
      <c r="Q573" s="217"/>
      <c r="R573" s="217"/>
      <c r="S573" s="217"/>
      <c r="T573" s="217"/>
    </row>
    <row r="574" spans="5:20" x14ac:dyDescent="0.25">
      <c r="E574" s="217"/>
      <c r="G574" s="217"/>
      <c r="H574" s="217"/>
      <c r="J574" s="217"/>
      <c r="K574" s="217"/>
      <c r="M574" s="217"/>
      <c r="N574" s="217"/>
      <c r="O574" s="217"/>
      <c r="P574" s="217"/>
      <c r="Q574" s="217"/>
      <c r="R574" s="217"/>
      <c r="S574" s="217"/>
      <c r="T574" s="217"/>
    </row>
    <row r="575" spans="5:20" x14ac:dyDescent="0.25">
      <c r="E575" s="217"/>
      <c r="G575" s="217"/>
      <c r="H575" s="217"/>
      <c r="J575" s="217"/>
      <c r="K575" s="217"/>
      <c r="M575" s="217"/>
      <c r="N575" s="217"/>
      <c r="O575" s="217"/>
      <c r="P575" s="217"/>
      <c r="Q575" s="217"/>
      <c r="R575" s="217"/>
      <c r="S575" s="217"/>
      <c r="T575" s="217"/>
    </row>
    <row r="576" spans="5:20" x14ac:dyDescent="0.25">
      <c r="E576" s="217"/>
      <c r="G576" s="217"/>
      <c r="H576" s="217"/>
      <c r="J576" s="217"/>
      <c r="K576" s="217"/>
      <c r="M576" s="217"/>
      <c r="N576" s="217"/>
      <c r="O576" s="217"/>
      <c r="P576" s="217"/>
      <c r="Q576" s="217"/>
      <c r="R576" s="217"/>
      <c r="S576" s="217"/>
      <c r="T576" s="217"/>
    </row>
    <row r="577" spans="5:20" x14ac:dyDescent="0.25">
      <c r="E577" s="217"/>
      <c r="G577" s="217"/>
      <c r="H577" s="217"/>
      <c r="J577" s="217"/>
      <c r="K577" s="217"/>
      <c r="M577" s="217"/>
      <c r="N577" s="217"/>
      <c r="O577" s="217"/>
      <c r="P577" s="217"/>
      <c r="Q577" s="217"/>
      <c r="R577" s="217"/>
      <c r="S577" s="217"/>
      <c r="T577" s="217"/>
    </row>
    <row r="578" spans="5:20" x14ac:dyDescent="0.25">
      <c r="E578" s="217"/>
      <c r="G578" s="217"/>
      <c r="H578" s="217"/>
      <c r="J578" s="217"/>
      <c r="K578" s="217"/>
      <c r="M578" s="217"/>
      <c r="N578" s="217"/>
      <c r="O578" s="217"/>
      <c r="P578" s="217"/>
      <c r="Q578" s="217"/>
      <c r="R578" s="217"/>
      <c r="S578" s="217"/>
      <c r="T578" s="217"/>
    </row>
    <row r="579" spans="5:20" x14ac:dyDescent="0.25">
      <c r="E579" s="217"/>
      <c r="G579" s="217"/>
      <c r="H579" s="217"/>
      <c r="J579" s="217"/>
      <c r="K579" s="217"/>
      <c r="M579" s="217"/>
      <c r="N579" s="217"/>
      <c r="O579" s="217"/>
      <c r="P579" s="217"/>
      <c r="Q579" s="217"/>
      <c r="R579" s="217"/>
      <c r="S579" s="217"/>
      <c r="T579" s="217"/>
    </row>
    <row r="580" spans="5:20" x14ac:dyDescent="0.25">
      <c r="E580" s="217"/>
      <c r="G580" s="217"/>
      <c r="H580" s="217"/>
      <c r="J580" s="217"/>
      <c r="K580" s="217"/>
      <c r="M580" s="217"/>
      <c r="N580" s="217"/>
      <c r="O580" s="217"/>
      <c r="P580" s="217"/>
      <c r="Q580" s="217"/>
      <c r="R580" s="217"/>
      <c r="S580" s="217"/>
      <c r="T580" s="217"/>
    </row>
    <row r="581" spans="5:20" x14ac:dyDescent="0.25">
      <c r="E581" s="217"/>
      <c r="G581" s="217"/>
      <c r="H581" s="217"/>
      <c r="J581" s="217"/>
      <c r="K581" s="217"/>
      <c r="M581" s="217"/>
      <c r="N581" s="217"/>
      <c r="O581" s="217"/>
      <c r="P581" s="217"/>
      <c r="Q581" s="217"/>
      <c r="R581" s="217"/>
      <c r="S581" s="217"/>
      <c r="T581" s="217"/>
    </row>
    <row r="582" spans="5:20" x14ac:dyDescent="0.25">
      <c r="E582" s="217"/>
      <c r="G582" s="217"/>
      <c r="H582" s="217"/>
      <c r="J582" s="217"/>
      <c r="K582" s="217"/>
      <c r="M582" s="217"/>
      <c r="N582" s="217"/>
      <c r="O582" s="217"/>
      <c r="P582" s="217"/>
      <c r="Q582" s="217"/>
      <c r="R582" s="217"/>
      <c r="S582" s="217"/>
      <c r="T582" s="217"/>
    </row>
    <row r="583" spans="5:20" x14ac:dyDescent="0.25">
      <c r="E583" s="217"/>
      <c r="G583" s="217"/>
      <c r="H583" s="217"/>
      <c r="J583" s="217"/>
      <c r="K583" s="217"/>
      <c r="M583" s="217"/>
      <c r="N583" s="217"/>
      <c r="O583" s="217"/>
      <c r="P583" s="217"/>
      <c r="Q583" s="217"/>
      <c r="R583" s="217"/>
      <c r="S583" s="217"/>
      <c r="T583" s="217"/>
    </row>
    <row r="584" spans="5:20" x14ac:dyDescent="0.25">
      <c r="E584" s="217"/>
      <c r="G584" s="217"/>
      <c r="H584" s="217"/>
      <c r="J584" s="217"/>
      <c r="K584" s="217"/>
      <c r="M584" s="217"/>
      <c r="N584" s="217"/>
      <c r="O584" s="217"/>
      <c r="P584" s="217"/>
      <c r="Q584" s="217"/>
      <c r="R584" s="217"/>
      <c r="S584" s="217"/>
      <c r="T584" s="217"/>
    </row>
    <row r="585" spans="5:20" x14ac:dyDescent="0.25">
      <c r="E585" s="217"/>
      <c r="G585" s="217"/>
      <c r="H585" s="217"/>
      <c r="J585" s="217"/>
      <c r="K585" s="217"/>
      <c r="M585" s="217"/>
      <c r="N585" s="217"/>
      <c r="O585" s="217"/>
      <c r="P585" s="217"/>
      <c r="Q585" s="217"/>
      <c r="R585" s="217"/>
      <c r="S585" s="217"/>
      <c r="T585" s="217"/>
    </row>
    <row r="586" spans="5:20" x14ac:dyDescent="0.25">
      <c r="E586" s="217"/>
      <c r="G586" s="217"/>
      <c r="H586" s="217"/>
      <c r="J586" s="217"/>
      <c r="K586" s="217"/>
      <c r="M586" s="217"/>
      <c r="N586" s="217"/>
      <c r="O586" s="217"/>
      <c r="P586" s="217"/>
      <c r="Q586" s="217"/>
      <c r="R586" s="217"/>
      <c r="S586" s="217"/>
      <c r="T586" s="217"/>
    </row>
    <row r="587" spans="5:20" x14ac:dyDescent="0.25">
      <c r="E587" s="217"/>
      <c r="G587" s="217"/>
      <c r="H587" s="217"/>
      <c r="J587" s="217"/>
      <c r="K587" s="217"/>
      <c r="M587" s="217"/>
      <c r="N587" s="217"/>
      <c r="O587" s="217"/>
      <c r="P587" s="217"/>
      <c r="Q587" s="217"/>
      <c r="R587" s="217"/>
      <c r="S587" s="217"/>
      <c r="T587" s="217"/>
    </row>
    <row r="588" spans="5:20" x14ac:dyDescent="0.25">
      <c r="E588" s="217"/>
      <c r="G588" s="217"/>
      <c r="H588" s="217"/>
      <c r="J588" s="217"/>
      <c r="K588" s="217"/>
      <c r="M588" s="217"/>
      <c r="N588" s="217"/>
      <c r="O588" s="217"/>
      <c r="P588" s="217"/>
      <c r="Q588" s="217"/>
      <c r="R588" s="217"/>
      <c r="S588" s="217"/>
      <c r="T588" s="217"/>
    </row>
    <row r="589" spans="5:20" x14ac:dyDescent="0.25">
      <c r="E589" s="217"/>
      <c r="G589" s="217"/>
      <c r="H589" s="217"/>
      <c r="J589" s="217"/>
      <c r="K589" s="217"/>
      <c r="M589" s="217"/>
      <c r="N589" s="217"/>
      <c r="O589" s="217"/>
      <c r="P589" s="217"/>
      <c r="Q589" s="217"/>
      <c r="R589" s="217"/>
      <c r="S589" s="217"/>
      <c r="T589" s="217"/>
    </row>
    <row r="590" spans="5:20" x14ac:dyDescent="0.25">
      <c r="E590" s="217"/>
      <c r="G590" s="217"/>
      <c r="H590" s="217"/>
      <c r="J590" s="217"/>
      <c r="K590" s="217"/>
      <c r="M590" s="217"/>
      <c r="N590" s="217"/>
      <c r="O590" s="217"/>
      <c r="P590" s="217"/>
      <c r="Q590" s="217"/>
      <c r="R590" s="217"/>
      <c r="S590" s="217"/>
      <c r="T590" s="217"/>
    </row>
    <row r="591" spans="5:20" x14ac:dyDescent="0.25">
      <c r="E591" s="217"/>
      <c r="G591" s="217"/>
      <c r="H591" s="217"/>
      <c r="J591" s="217"/>
      <c r="K591" s="217"/>
      <c r="M591" s="217"/>
      <c r="N591" s="217"/>
      <c r="O591" s="217"/>
      <c r="P591" s="217"/>
      <c r="Q591" s="217"/>
      <c r="R591" s="217"/>
      <c r="S591" s="217"/>
      <c r="T591" s="217"/>
    </row>
    <row r="592" spans="5:20" x14ac:dyDescent="0.25">
      <c r="E592" s="217"/>
      <c r="G592" s="217"/>
      <c r="H592" s="217"/>
      <c r="J592" s="217"/>
      <c r="K592" s="217"/>
      <c r="M592" s="217"/>
      <c r="N592" s="217"/>
      <c r="O592" s="217"/>
      <c r="P592" s="217"/>
      <c r="Q592" s="217"/>
      <c r="R592" s="217"/>
      <c r="S592" s="217"/>
      <c r="T592" s="217"/>
    </row>
    <row r="593" spans="5:20" x14ac:dyDescent="0.25">
      <c r="E593" s="217"/>
      <c r="G593" s="217"/>
      <c r="H593" s="217"/>
      <c r="J593" s="217"/>
      <c r="K593" s="217"/>
      <c r="M593" s="217"/>
      <c r="N593" s="217"/>
      <c r="O593" s="217"/>
      <c r="P593" s="217"/>
      <c r="Q593" s="217"/>
      <c r="R593" s="217"/>
      <c r="S593" s="217"/>
      <c r="T593" s="217"/>
    </row>
    <row r="594" spans="5:20" x14ac:dyDescent="0.25">
      <c r="E594" s="217"/>
      <c r="G594" s="217"/>
      <c r="H594" s="217"/>
      <c r="J594" s="217"/>
      <c r="K594" s="217"/>
      <c r="M594" s="217"/>
      <c r="N594" s="217"/>
      <c r="O594" s="217"/>
      <c r="P594" s="217"/>
      <c r="Q594" s="217"/>
      <c r="R594" s="217"/>
      <c r="S594" s="217"/>
      <c r="T594" s="217"/>
    </row>
    <row r="595" spans="5:20" x14ac:dyDescent="0.25">
      <c r="E595" s="217"/>
      <c r="G595" s="217"/>
      <c r="H595" s="217"/>
      <c r="J595" s="217"/>
      <c r="K595" s="217"/>
      <c r="M595" s="217"/>
      <c r="N595" s="217"/>
      <c r="O595" s="217"/>
      <c r="P595" s="217"/>
      <c r="Q595" s="217"/>
      <c r="R595" s="217"/>
      <c r="S595" s="217"/>
      <c r="T595" s="217"/>
    </row>
    <row r="596" spans="5:20" x14ac:dyDescent="0.25">
      <c r="E596" s="217"/>
      <c r="G596" s="217"/>
      <c r="H596" s="217"/>
      <c r="J596" s="217"/>
      <c r="K596" s="217"/>
      <c r="M596" s="217"/>
      <c r="N596" s="217"/>
      <c r="O596" s="217"/>
      <c r="P596" s="217"/>
      <c r="Q596" s="217"/>
      <c r="R596" s="217"/>
      <c r="S596" s="217"/>
      <c r="T596" s="217"/>
    </row>
    <row r="597" spans="5:20" x14ac:dyDescent="0.25">
      <c r="E597" s="217"/>
      <c r="G597" s="217"/>
      <c r="H597" s="217"/>
      <c r="J597" s="217"/>
      <c r="K597" s="217"/>
      <c r="M597" s="217"/>
      <c r="N597" s="217"/>
      <c r="O597" s="217"/>
      <c r="P597" s="217"/>
      <c r="Q597" s="217"/>
      <c r="R597" s="217"/>
      <c r="S597" s="217"/>
      <c r="T597" s="217"/>
    </row>
    <row r="598" spans="5:20" x14ac:dyDescent="0.25">
      <c r="E598" s="217"/>
      <c r="G598" s="217"/>
      <c r="H598" s="217"/>
      <c r="J598" s="217"/>
      <c r="K598" s="217"/>
      <c r="M598" s="217"/>
      <c r="N598" s="217"/>
      <c r="O598" s="217"/>
      <c r="P598" s="217"/>
      <c r="Q598" s="217"/>
      <c r="R598" s="217"/>
      <c r="S598" s="217"/>
      <c r="T598" s="217"/>
    </row>
    <row r="599" spans="5:20" x14ac:dyDescent="0.25">
      <c r="E599" s="217"/>
      <c r="G599" s="217"/>
      <c r="H599" s="217"/>
      <c r="J599" s="217"/>
      <c r="K599" s="217"/>
      <c r="M599" s="217"/>
      <c r="N599" s="217"/>
      <c r="O599" s="217"/>
      <c r="P599" s="217"/>
      <c r="Q599" s="217"/>
      <c r="R599" s="217"/>
      <c r="S599" s="217"/>
      <c r="T599" s="217"/>
    </row>
    <row r="600" spans="5:20" x14ac:dyDescent="0.25">
      <c r="E600" s="217"/>
      <c r="G600" s="217"/>
      <c r="H600" s="217"/>
      <c r="J600" s="217"/>
      <c r="K600" s="217"/>
      <c r="M600" s="217"/>
      <c r="N600" s="217"/>
      <c r="O600" s="217"/>
      <c r="P600" s="217"/>
      <c r="Q600" s="217"/>
      <c r="R600" s="217"/>
      <c r="S600" s="217"/>
      <c r="T600" s="217"/>
    </row>
    <row r="601" spans="5:20" x14ac:dyDescent="0.25">
      <c r="E601" s="217"/>
      <c r="G601" s="217"/>
      <c r="H601" s="217"/>
      <c r="J601" s="217"/>
      <c r="K601" s="217"/>
      <c r="M601" s="217"/>
      <c r="N601" s="217"/>
      <c r="O601" s="217"/>
      <c r="P601" s="217"/>
      <c r="Q601" s="217"/>
      <c r="R601" s="217"/>
      <c r="S601" s="217"/>
      <c r="T601" s="217"/>
    </row>
    <row r="602" spans="5:20" x14ac:dyDescent="0.25">
      <c r="E602" s="217"/>
      <c r="G602" s="217"/>
      <c r="H602" s="217"/>
      <c r="J602" s="217"/>
      <c r="K602" s="217"/>
      <c r="M602" s="217"/>
      <c r="N602" s="217"/>
      <c r="O602" s="217"/>
      <c r="P602" s="217"/>
      <c r="Q602" s="217"/>
      <c r="R602" s="217"/>
      <c r="S602" s="217"/>
      <c r="T602" s="217"/>
    </row>
    <row r="603" spans="5:20" x14ac:dyDescent="0.25">
      <c r="E603" s="217"/>
      <c r="G603" s="217"/>
      <c r="H603" s="217"/>
      <c r="J603" s="217"/>
      <c r="K603" s="217"/>
      <c r="M603" s="217"/>
      <c r="N603" s="217"/>
      <c r="O603" s="217"/>
      <c r="P603" s="217"/>
      <c r="Q603" s="217"/>
      <c r="R603" s="217"/>
      <c r="S603" s="217"/>
      <c r="T603" s="217"/>
    </row>
    <row r="604" spans="5:20" x14ac:dyDescent="0.25">
      <c r="E604" s="217"/>
      <c r="G604" s="217"/>
      <c r="H604" s="217"/>
      <c r="J604" s="217"/>
      <c r="K604" s="217"/>
      <c r="M604" s="217"/>
      <c r="N604" s="217"/>
      <c r="O604" s="217"/>
      <c r="P604" s="217"/>
      <c r="Q604" s="217"/>
      <c r="R604" s="217"/>
      <c r="S604" s="217"/>
      <c r="T604" s="217"/>
    </row>
    <row r="605" spans="5:20" x14ac:dyDescent="0.25">
      <c r="E605" s="217"/>
      <c r="G605" s="217"/>
      <c r="H605" s="217"/>
      <c r="J605" s="217"/>
      <c r="K605" s="217"/>
      <c r="M605" s="217"/>
      <c r="N605" s="217"/>
      <c r="O605" s="217"/>
      <c r="P605" s="217"/>
      <c r="Q605" s="217"/>
      <c r="R605" s="217"/>
      <c r="S605" s="217"/>
      <c r="T605" s="217"/>
    </row>
    <row r="606" spans="5:20" x14ac:dyDescent="0.25">
      <c r="E606" s="217"/>
      <c r="G606" s="217"/>
      <c r="H606" s="217"/>
      <c r="J606" s="217"/>
      <c r="K606" s="217"/>
      <c r="M606" s="217"/>
      <c r="N606" s="217"/>
      <c r="O606" s="217"/>
      <c r="P606" s="217"/>
      <c r="Q606" s="217"/>
      <c r="R606" s="217"/>
      <c r="S606" s="217"/>
      <c r="T606" s="217"/>
    </row>
    <row r="607" spans="5:20" x14ac:dyDescent="0.25">
      <c r="E607" s="217"/>
      <c r="G607" s="217"/>
      <c r="H607" s="217"/>
      <c r="J607" s="217"/>
      <c r="K607" s="217"/>
      <c r="M607" s="217"/>
      <c r="N607" s="217"/>
      <c r="O607" s="217"/>
      <c r="P607" s="217"/>
      <c r="Q607" s="217"/>
      <c r="R607" s="217"/>
      <c r="S607" s="217"/>
      <c r="T607" s="217"/>
    </row>
    <row r="608" spans="5:20" x14ac:dyDescent="0.25">
      <c r="E608" s="217"/>
      <c r="G608" s="217"/>
      <c r="H608" s="217"/>
      <c r="J608" s="217"/>
      <c r="K608" s="217"/>
      <c r="M608" s="217"/>
      <c r="N608" s="217"/>
      <c r="O608" s="217"/>
      <c r="P608" s="217"/>
      <c r="Q608" s="217"/>
      <c r="R608" s="217"/>
      <c r="S608" s="217"/>
      <c r="T608" s="217"/>
    </row>
    <row r="609" spans="5:20" x14ac:dyDescent="0.25">
      <c r="E609" s="217"/>
      <c r="G609" s="217"/>
      <c r="H609" s="217"/>
      <c r="J609" s="217"/>
      <c r="K609" s="217"/>
      <c r="M609" s="217"/>
      <c r="N609" s="217"/>
      <c r="O609" s="217"/>
      <c r="P609" s="217"/>
      <c r="Q609" s="217"/>
      <c r="R609" s="217"/>
      <c r="S609" s="217"/>
      <c r="T609" s="217"/>
    </row>
    <row r="610" spans="5:20" x14ac:dyDescent="0.25">
      <c r="E610" s="217"/>
      <c r="G610" s="217"/>
      <c r="H610" s="217"/>
      <c r="J610" s="217"/>
      <c r="K610" s="217"/>
      <c r="M610" s="217"/>
      <c r="N610" s="217"/>
      <c r="O610" s="217"/>
      <c r="P610" s="217"/>
      <c r="Q610" s="217"/>
      <c r="R610" s="217"/>
      <c r="S610" s="217"/>
      <c r="T610" s="217"/>
    </row>
    <row r="611" spans="5:20" x14ac:dyDescent="0.25">
      <c r="E611" s="217"/>
      <c r="G611" s="217"/>
      <c r="H611" s="217"/>
      <c r="J611" s="217"/>
      <c r="K611" s="217"/>
      <c r="M611" s="217"/>
      <c r="N611" s="217"/>
      <c r="O611" s="217"/>
      <c r="P611" s="217"/>
      <c r="Q611" s="217"/>
      <c r="R611" s="217"/>
      <c r="S611" s="217"/>
      <c r="T611" s="217"/>
    </row>
    <row r="612" spans="5:20" x14ac:dyDescent="0.25">
      <c r="E612" s="217"/>
      <c r="G612" s="217"/>
      <c r="H612" s="217"/>
      <c r="J612" s="217"/>
      <c r="K612" s="217"/>
      <c r="M612" s="217"/>
      <c r="N612" s="217"/>
      <c r="O612" s="217"/>
      <c r="P612" s="217"/>
      <c r="Q612" s="217"/>
      <c r="R612" s="217"/>
      <c r="S612" s="217"/>
      <c r="T612" s="217"/>
    </row>
    <row r="613" spans="5:20" x14ac:dyDescent="0.25">
      <c r="E613" s="217"/>
      <c r="G613" s="217"/>
      <c r="H613" s="217"/>
      <c r="J613" s="217"/>
      <c r="K613" s="217"/>
      <c r="M613" s="217"/>
      <c r="N613" s="217"/>
      <c r="O613" s="217"/>
      <c r="P613" s="217"/>
      <c r="Q613" s="217"/>
      <c r="R613" s="217"/>
      <c r="S613" s="217"/>
      <c r="T613" s="217"/>
    </row>
    <row r="614" spans="5:20" x14ac:dyDescent="0.25">
      <c r="E614" s="217"/>
      <c r="G614" s="217"/>
      <c r="H614" s="217"/>
      <c r="J614" s="217"/>
      <c r="K614" s="217"/>
      <c r="M614" s="217"/>
      <c r="N614" s="217"/>
      <c r="O614" s="217"/>
      <c r="P614" s="217"/>
      <c r="Q614" s="217"/>
      <c r="R614" s="217"/>
      <c r="S614" s="217"/>
      <c r="T614" s="217"/>
    </row>
    <row r="615" spans="5:20" x14ac:dyDescent="0.25">
      <c r="E615" s="217"/>
      <c r="G615" s="217"/>
      <c r="H615" s="217"/>
      <c r="J615" s="217"/>
      <c r="K615" s="217"/>
      <c r="M615" s="217"/>
      <c r="N615" s="217"/>
      <c r="O615" s="217"/>
      <c r="P615" s="217"/>
      <c r="Q615" s="217"/>
      <c r="R615" s="217"/>
      <c r="S615" s="217"/>
      <c r="T615" s="217"/>
    </row>
    <row r="616" spans="5:20" x14ac:dyDescent="0.25">
      <c r="E616" s="217"/>
      <c r="G616" s="217"/>
      <c r="H616" s="217"/>
      <c r="J616" s="217"/>
      <c r="K616" s="217"/>
      <c r="M616" s="217"/>
      <c r="N616" s="217"/>
      <c r="O616" s="217"/>
      <c r="P616" s="217"/>
      <c r="Q616" s="217"/>
      <c r="R616" s="217"/>
      <c r="S616" s="217"/>
      <c r="T616" s="217"/>
    </row>
    <row r="617" spans="5:20" x14ac:dyDescent="0.25">
      <c r="E617" s="217"/>
      <c r="G617" s="217"/>
      <c r="H617" s="217"/>
      <c r="J617" s="217"/>
      <c r="K617" s="217"/>
      <c r="M617" s="217"/>
      <c r="N617" s="217"/>
      <c r="O617" s="217"/>
      <c r="P617" s="217"/>
      <c r="Q617" s="217"/>
      <c r="R617" s="217"/>
      <c r="S617" s="217"/>
      <c r="T617" s="217"/>
    </row>
    <row r="618" spans="5:20" x14ac:dyDescent="0.25">
      <c r="E618" s="217"/>
      <c r="G618" s="217"/>
      <c r="H618" s="217"/>
      <c r="J618" s="217"/>
      <c r="K618" s="217"/>
      <c r="M618" s="217"/>
      <c r="N618" s="217"/>
      <c r="O618" s="217"/>
      <c r="P618" s="217"/>
      <c r="Q618" s="217"/>
      <c r="R618" s="217"/>
      <c r="S618" s="217"/>
      <c r="T618" s="217"/>
    </row>
    <row r="619" spans="5:20" x14ac:dyDescent="0.25">
      <c r="E619" s="217"/>
      <c r="G619" s="217"/>
      <c r="H619" s="217"/>
      <c r="J619" s="217"/>
      <c r="K619" s="217"/>
      <c r="M619" s="217"/>
      <c r="N619" s="217"/>
      <c r="O619" s="217"/>
      <c r="P619" s="217"/>
      <c r="Q619" s="217"/>
      <c r="R619" s="217"/>
      <c r="S619" s="217"/>
      <c r="T619" s="217"/>
    </row>
    <row r="620" spans="5:20" x14ac:dyDescent="0.25">
      <c r="E620" s="217"/>
      <c r="G620" s="217"/>
      <c r="H620" s="217"/>
      <c r="J620" s="217"/>
      <c r="K620" s="217"/>
      <c r="M620" s="217"/>
      <c r="N620" s="217"/>
      <c r="O620" s="217"/>
      <c r="P620" s="217"/>
      <c r="Q620" s="217"/>
      <c r="R620" s="217"/>
      <c r="S620" s="217"/>
      <c r="T620" s="217"/>
    </row>
    <row r="621" spans="5:20" x14ac:dyDescent="0.25">
      <c r="E621" s="217"/>
      <c r="G621" s="217"/>
      <c r="H621" s="217"/>
      <c r="J621" s="217"/>
      <c r="K621" s="217"/>
      <c r="M621" s="217"/>
      <c r="N621" s="217"/>
      <c r="O621" s="217"/>
      <c r="P621" s="217"/>
      <c r="Q621" s="217"/>
      <c r="R621" s="217"/>
      <c r="S621" s="217"/>
      <c r="T621" s="217"/>
    </row>
    <row r="622" spans="5:20" x14ac:dyDescent="0.25">
      <c r="E622" s="217"/>
      <c r="G622" s="217"/>
      <c r="H622" s="217"/>
      <c r="J622" s="217"/>
      <c r="K622" s="217"/>
      <c r="M622" s="217"/>
      <c r="N622" s="217"/>
      <c r="O622" s="217"/>
      <c r="P622" s="217"/>
      <c r="Q622" s="217"/>
      <c r="R622" s="217"/>
      <c r="S622" s="217"/>
      <c r="T622" s="217"/>
    </row>
    <row r="623" spans="5:20" x14ac:dyDescent="0.25">
      <c r="E623" s="217"/>
      <c r="G623" s="217"/>
      <c r="H623" s="217"/>
      <c r="J623" s="217"/>
      <c r="K623" s="217"/>
      <c r="M623" s="217"/>
      <c r="N623" s="217"/>
      <c r="O623" s="217"/>
      <c r="P623" s="217"/>
      <c r="Q623" s="217"/>
      <c r="R623" s="217"/>
      <c r="S623" s="217"/>
      <c r="T623" s="217"/>
    </row>
    <row r="624" spans="5:20" x14ac:dyDescent="0.25">
      <c r="E624" s="217"/>
      <c r="G624" s="217"/>
      <c r="H624" s="217"/>
      <c r="J624" s="217"/>
      <c r="K624" s="217"/>
      <c r="M624" s="217"/>
      <c r="N624" s="217"/>
      <c r="O624" s="217"/>
      <c r="P624" s="217"/>
      <c r="Q624" s="217"/>
      <c r="R624" s="217"/>
      <c r="S624" s="217"/>
      <c r="T624" s="217"/>
    </row>
    <row r="625" spans="5:20" x14ac:dyDescent="0.25">
      <c r="E625" s="217"/>
      <c r="G625" s="217"/>
      <c r="H625" s="217"/>
      <c r="J625" s="217"/>
      <c r="K625" s="217"/>
      <c r="M625" s="217"/>
      <c r="N625" s="217"/>
      <c r="O625" s="217"/>
      <c r="P625" s="217"/>
      <c r="Q625" s="217"/>
      <c r="R625" s="217"/>
      <c r="S625" s="217"/>
      <c r="T625" s="217"/>
    </row>
    <row r="626" spans="5:20" x14ac:dyDescent="0.25">
      <c r="E626" s="217"/>
      <c r="G626" s="217"/>
      <c r="H626" s="217"/>
      <c r="J626" s="217"/>
      <c r="K626" s="217"/>
      <c r="M626" s="217"/>
      <c r="N626" s="217"/>
      <c r="O626" s="217"/>
      <c r="P626" s="217"/>
      <c r="Q626" s="217"/>
      <c r="R626" s="217"/>
      <c r="S626" s="217"/>
      <c r="T626" s="217"/>
    </row>
    <row r="627" spans="5:20" x14ac:dyDescent="0.25">
      <c r="E627" s="217"/>
      <c r="G627" s="217"/>
      <c r="H627" s="217"/>
      <c r="J627" s="217"/>
      <c r="K627" s="217"/>
      <c r="M627" s="217"/>
      <c r="N627" s="217"/>
      <c r="O627" s="217"/>
      <c r="P627" s="217"/>
      <c r="Q627" s="217"/>
      <c r="R627" s="217"/>
      <c r="S627" s="217"/>
      <c r="T627" s="217"/>
    </row>
    <row r="628" spans="5:20" x14ac:dyDescent="0.25">
      <c r="E628" s="217"/>
      <c r="G628" s="217"/>
      <c r="H628" s="217"/>
      <c r="J628" s="217"/>
      <c r="K628" s="217"/>
      <c r="M628" s="217"/>
      <c r="N628" s="217"/>
      <c r="O628" s="217"/>
      <c r="P628" s="217"/>
      <c r="Q628" s="217"/>
      <c r="R628" s="217"/>
      <c r="S628" s="217"/>
      <c r="T628" s="217"/>
    </row>
    <row r="629" spans="5:20" x14ac:dyDescent="0.25">
      <c r="E629" s="217"/>
      <c r="G629" s="217"/>
      <c r="H629" s="217"/>
      <c r="J629" s="217"/>
      <c r="K629" s="217"/>
      <c r="M629" s="217"/>
      <c r="N629" s="217"/>
      <c r="O629" s="217"/>
      <c r="P629" s="217"/>
      <c r="Q629" s="217"/>
      <c r="R629" s="217"/>
      <c r="S629" s="217"/>
      <c r="T629" s="217"/>
    </row>
    <row r="630" spans="5:20" x14ac:dyDescent="0.25">
      <c r="E630" s="217"/>
      <c r="G630" s="217"/>
      <c r="H630" s="217"/>
      <c r="J630" s="217"/>
      <c r="K630" s="217"/>
      <c r="M630" s="217"/>
      <c r="N630" s="217"/>
      <c r="O630" s="217"/>
      <c r="P630" s="217"/>
      <c r="Q630" s="217"/>
      <c r="R630" s="217"/>
      <c r="S630" s="217"/>
      <c r="T630" s="217"/>
    </row>
    <row r="631" spans="5:20" x14ac:dyDescent="0.25">
      <c r="E631" s="217"/>
      <c r="G631" s="217"/>
      <c r="H631" s="217"/>
      <c r="J631" s="217"/>
      <c r="K631" s="217"/>
      <c r="M631" s="217"/>
      <c r="N631" s="217"/>
      <c r="O631" s="217"/>
      <c r="P631" s="217"/>
      <c r="Q631" s="217"/>
      <c r="R631" s="217"/>
      <c r="S631" s="217"/>
      <c r="T631" s="217"/>
    </row>
    <row r="632" spans="5:20" x14ac:dyDescent="0.25">
      <c r="E632" s="217"/>
      <c r="G632" s="217"/>
      <c r="H632" s="217"/>
      <c r="J632" s="217"/>
      <c r="K632" s="217"/>
      <c r="M632" s="217"/>
      <c r="N632" s="217"/>
      <c r="O632" s="217"/>
      <c r="P632" s="217"/>
      <c r="Q632" s="217"/>
      <c r="R632" s="217"/>
      <c r="S632" s="217"/>
      <c r="T632" s="217"/>
    </row>
    <row r="633" spans="5:20" x14ac:dyDescent="0.25">
      <c r="E633" s="217"/>
      <c r="G633" s="217"/>
      <c r="H633" s="217"/>
      <c r="J633" s="217"/>
      <c r="K633" s="217"/>
      <c r="M633" s="217"/>
      <c r="N633" s="217"/>
      <c r="O633" s="217"/>
      <c r="P633" s="217"/>
      <c r="Q633" s="217"/>
      <c r="R633" s="217"/>
      <c r="S633" s="217"/>
      <c r="T633" s="217"/>
    </row>
    <row r="634" spans="5:20" x14ac:dyDescent="0.25">
      <c r="E634" s="217"/>
      <c r="G634" s="217"/>
      <c r="H634" s="217"/>
      <c r="J634" s="217"/>
      <c r="K634" s="217"/>
      <c r="M634" s="217"/>
      <c r="N634" s="217"/>
      <c r="O634" s="217"/>
      <c r="P634" s="217"/>
      <c r="Q634" s="217"/>
      <c r="R634" s="217"/>
      <c r="S634" s="217"/>
      <c r="T634" s="217"/>
    </row>
    <row r="635" spans="5:20" x14ac:dyDescent="0.25">
      <c r="E635" s="217"/>
      <c r="G635" s="217"/>
      <c r="H635" s="217"/>
      <c r="J635" s="217"/>
      <c r="K635" s="217"/>
      <c r="M635" s="217"/>
      <c r="N635" s="217"/>
      <c r="O635" s="217"/>
      <c r="P635" s="217"/>
      <c r="Q635" s="217"/>
      <c r="R635" s="217"/>
      <c r="S635" s="217"/>
      <c r="T635" s="217"/>
    </row>
    <row r="636" spans="5:20" x14ac:dyDescent="0.25">
      <c r="E636" s="217"/>
      <c r="G636" s="217"/>
      <c r="H636" s="217"/>
      <c r="J636" s="217"/>
      <c r="K636" s="217"/>
      <c r="M636" s="217"/>
      <c r="N636" s="217"/>
      <c r="O636" s="217"/>
      <c r="P636" s="217"/>
      <c r="Q636" s="217"/>
      <c r="R636" s="217"/>
      <c r="S636" s="217"/>
      <c r="T636" s="217"/>
    </row>
    <row r="637" spans="5:20" x14ac:dyDescent="0.25">
      <c r="E637" s="217"/>
      <c r="G637" s="217"/>
      <c r="H637" s="217"/>
      <c r="J637" s="217"/>
      <c r="K637" s="217"/>
      <c r="M637" s="217"/>
      <c r="N637" s="217"/>
      <c r="O637" s="217"/>
      <c r="P637" s="217"/>
      <c r="Q637" s="217"/>
      <c r="R637" s="217"/>
      <c r="S637" s="217"/>
      <c r="T637" s="217"/>
    </row>
    <row r="638" spans="5:20" x14ac:dyDescent="0.25">
      <c r="E638" s="217"/>
      <c r="G638" s="217"/>
      <c r="H638" s="217"/>
      <c r="J638" s="217"/>
      <c r="K638" s="217"/>
      <c r="M638" s="217"/>
      <c r="N638" s="217"/>
      <c r="O638" s="217"/>
      <c r="P638" s="217"/>
      <c r="Q638" s="217"/>
      <c r="R638" s="217"/>
      <c r="S638" s="217"/>
      <c r="T638" s="217"/>
    </row>
    <row r="639" spans="5:20" x14ac:dyDescent="0.25">
      <c r="E639" s="217"/>
      <c r="G639" s="217"/>
      <c r="H639" s="217"/>
      <c r="J639" s="217"/>
      <c r="K639" s="217"/>
      <c r="M639" s="217"/>
      <c r="N639" s="217"/>
      <c r="O639" s="217"/>
      <c r="P639" s="217"/>
      <c r="Q639" s="217"/>
      <c r="R639" s="217"/>
      <c r="S639" s="217"/>
      <c r="T639" s="217"/>
    </row>
    <row r="640" spans="5:20" x14ac:dyDescent="0.25">
      <c r="E640" s="217"/>
      <c r="G640" s="217"/>
      <c r="H640" s="217"/>
      <c r="J640" s="217"/>
      <c r="K640" s="217"/>
      <c r="M640" s="217"/>
      <c r="N640" s="217"/>
      <c r="O640" s="217"/>
      <c r="P640" s="217"/>
      <c r="Q640" s="217"/>
      <c r="R640" s="217"/>
      <c r="S640" s="217"/>
      <c r="T640" s="217"/>
    </row>
    <row r="641" spans="5:20" x14ac:dyDescent="0.25">
      <c r="E641" s="217"/>
      <c r="G641" s="217"/>
      <c r="H641" s="217"/>
      <c r="J641" s="217"/>
      <c r="K641" s="217"/>
      <c r="M641" s="217"/>
      <c r="N641" s="217"/>
      <c r="O641" s="217"/>
      <c r="P641" s="217"/>
      <c r="Q641" s="217"/>
      <c r="R641" s="217"/>
      <c r="S641" s="217"/>
      <c r="T641" s="217"/>
    </row>
    <row r="642" spans="5:20" x14ac:dyDescent="0.25">
      <c r="E642" s="217"/>
      <c r="G642" s="217"/>
      <c r="H642" s="217"/>
      <c r="J642" s="217"/>
      <c r="K642" s="217"/>
      <c r="M642" s="217"/>
      <c r="N642" s="217"/>
      <c r="O642" s="217"/>
      <c r="P642" s="217"/>
      <c r="Q642" s="217"/>
      <c r="R642" s="217"/>
      <c r="S642" s="217"/>
      <c r="T642" s="217"/>
    </row>
    <row r="643" spans="5:20" x14ac:dyDescent="0.25">
      <c r="E643" s="217"/>
      <c r="G643" s="217"/>
      <c r="H643" s="217"/>
      <c r="J643" s="217"/>
      <c r="K643" s="217"/>
      <c r="M643" s="217"/>
      <c r="N643" s="217"/>
      <c r="O643" s="217"/>
      <c r="P643" s="217"/>
      <c r="Q643" s="217"/>
      <c r="R643" s="217"/>
      <c r="S643" s="217"/>
      <c r="T643" s="217"/>
    </row>
    <row r="644" spans="5:20" x14ac:dyDescent="0.25">
      <c r="E644" s="217"/>
      <c r="G644" s="217"/>
      <c r="H644" s="217"/>
      <c r="J644" s="217"/>
      <c r="K644" s="217"/>
      <c r="M644" s="217"/>
      <c r="N644" s="217"/>
      <c r="O644" s="217"/>
      <c r="P644" s="217"/>
      <c r="Q644" s="217"/>
      <c r="R644" s="217"/>
      <c r="S644" s="217"/>
      <c r="T644" s="217"/>
    </row>
    <row r="645" spans="5:20" x14ac:dyDescent="0.25">
      <c r="E645" s="217"/>
      <c r="G645" s="217"/>
      <c r="H645" s="217"/>
      <c r="J645" s="217"/>
      <c r="K645" s="217"/>
      <c r="M645" s="217"/>
      <c r="N645" s="217"/>
      <c r="O645" s="217"/>
      <c r="P645" s="217"/>
      <c r="Q645" s="217"/>
      <c r="R645" s="217"/>
      <c r="S645" s="217"/>
      <c r="T645" s="217"/>
    </row>
    <row r="646" spans="5:20" x14ac:dyDescent="0.25">
      <c r="E646" s="217"/>
      <c r="G646" s="217"/>
      <c r="H646" s="217"/>
      <c r="J646" s="217"/>
      <c r="K646" s="217"/>
      <c r="M646" s="217"/>
      <c r="N646" s="217"/>
      <c r="O646" s="217"/>
      <c r="P646" s="217"/>
      <c r="Q646" s="217"/>
      <c r="R646" s="217"/>
      <c r="S646" s="217"/>
      <c r="T646" s="217"/>
    </row>
    <row r="647" spans="5:20" x14ac:dyDescent="0.25">
      <c r="E647" s="217"/>
      <c r="G647" s="217"/>
      <c r="H647" s="217"/>
      <c r="J647" s="217"/>
      <c r="K647" s="217"/>
      <c r="M647" s="217"/>
      <c r="N647" s="217"/>
      <c r="O647" s="217"/>
      <c r="P647" s="217"/>
      <c r="Q647" s="217"/>
      <c r="R647" s="217"/>
      <c r="S647" s="217"/>
      <c r="T647" s="217"/>
    </row>
    <row r="648" spans="5:20" x14ac:dyDescent="0.25">
      <c r="E648" s="217"/>
      <c r="G648" s="217"/>
      <c r="H648" s="217"/>
      <c r="J648" s="217"/>
      <c r="K648" s="217"/>
      <c r="M648" s="217"/>
      <c r="N648" s="217"/>
      <c r="O648" s="217"/>
      <c r="P648" s="217"/>
      <c r="Q648" s="217"/>
      <c r="R648" s="217"/>
      <c r="S648" s="217"/>
      <c r="T648" s="217"/>
    </row>
    <row r="649" spans="5:20" x14ac:dyDescent="0.25">
      <c r="E649" s="217"/>
      <c r="G649" s="217"/>
      <c r="H649" s="217"/>
      <c r="J649" s="217"/>
      <c r="K649" s="217"/>
      <c r="M649" s="217"/>
      <c r="N649" s="217"/>
      <c r="O649" s="217"/>
      <c r="P649" s="217"/>
      <c r="Q649" s="217"/>
      <c r="R649" s="217"/>
      <c r="S649" s="217"/>
      <c r="T649" s="217"/>
    </row>
    <row r="650" spans="5:20" x14ac:dyDescent="0.25">
      <c r="E650" s="217"/>
      <c r="G650" s="217"/>
      <c r="H650" s="217"/>
      <c r="J650" s="217"/>
      <c r="K650" s="217"/>
      <c r="M650" s="217"/>
      <c r="N650" s="217"/>
      <c r="O650" s="217"/>
      <c r="P650" s="217"/>
      <c r="Q650" s="217"/>
      <c r="R650" s="217"/>
      <c r="S650" s="217"/>
      <c r="T650" s="217"/>
    </row>
    <row r="651" spans="5:20" x14ac:dyDescent="0.25">
      <c r="E651" s="217"/>
      <c r="G651" s="217"/>
      <c r="H651" s="217"/>
      <c r="J651" s="217"/>
      <c r="K651" s="217"/>
      <c r="M651" s="217"/>
      <c r="N651" s="217"/>
      <c r="O651" s="217"/>
      <c r="P651" s="217"/>
      <c r="Q651" s="217"/>
      <c r="R651" s="217"/>
      <c r="S651" s="217"/>
      <c r="T651" s="217"/>
    </row>
    <row r="652" spans="5:20" x14ac:dyDescent="0.25">
      <c r="E652" s="217"/>
      <c r="G652" s="217"/>
      <c r="H652" s="217"/>
      <c r="J652" s="217"/>
      <c r="K652" s="217"/>
      <c r="M652" s="217"/>
      <c r="N652" s="217"/>
      <c r="O652" s="217"/>
      <c r="P652" s="217"/>
      <c r="Q652" s="217"/>
      <c r="R652" s="217"/>
      <c r="S652" s="217"/>
      <c r="T652" s="217"/>
    </row>
    <row r="653" spans="5:20" x14ac:dyDescent="0.25">
      <c r="E653" s="217"/>
      <c r="G653" s="217"/>
      <c r="H653" s="217"/>
      <c r="J653" s="217"/>
      <c r="K653" s="217"/>
      <c r="M653" s="217"/>
      <c r="N653" s="217"/>
      <c r="O653" s="217"/>
      <c r="P653" s="217"/>
      <c r="Q653" s="217"/>
      <c r="R653" s="217"/>
      <c r="S653" s="217"/>
      <c r="T653" s="217"/>
    </row>
    <row r="654" spans="5:20" x14ac:dyDescent="0.25">
      <c r="E654" s="217"/>
      <c r="G654" s="217"/>
      <c r="H654" s="217"/>
      <c r="J654" s="217"/>
      <c r="K654" s="217"/>
      <c r="M654" s="217"/>
      <c r="N654" s="217"/>
      <c r="O654" s="217"/>
      <c r="P654" s="217"/>
      <c r="Q654" s="217"/>
      <c r="R654" s="217"/>
      <c r="S654" s="217"/>
      <c r="T654" s="217"/>
    </row>
    <row r="655" spans="5:20" x14ac:dyDescent="0.25">
      <c r="E655" s="217"/>
      <c r="G655" s="217"/>
      <c r="H655" s="217"/>
      <c r="J655" s="217"/>
      <c r="K655" s="217"/>
      <c r="M655" s="217"/>
      <c r="N655" s="217"/>
      <c r="O655" s="217"/>
      <c r="P655" s="217"/>
      <c r="Q655" s="217"/>
      <c r="R655" s="217"/>
      <c r="S655" s="217"/>
      <c r="T655" s="217"/>
    </row>
    <row r="656" spans="5:20" x14ac:dyDescent="0.25">
      <c r="E656" s="217"/>
      <c r="G656" s="217"/>
      <c r="H656" s="217"/>
      <c r="J656" s="217"/>
      <c r="K656" s="217"/>
      <c r="M656" s="217"/>
      <c r="N656" s="217"/>
      <c r="O656" s="217"/>
      <c r="P656" s="217"/>
      <c r="Q656" s="217"/>
      <c r="R656" s="217"/>
      <c r="S656" s="217"/>
      <c r="T656" s="217"/>
    </row>
    <row r="657" spans="5:20" x14ac:dyDescent="0.25">
      <c r="E657" s="217"/>
      <c r="G657" s="217"/>
      <c r="H657" s="217"/>
      <c r="J657" s="217"/>
      <c r="K657" s="217"/>
      <c r="M657" s="217"/>
      <c r="N657" s="217"/>
      <c r="O657" s="217"/>
      <c r="P657" s="217"/>
      <c r="Q657" s="217"/>
      <c r="R657" s="217"/>
      <c r="S657" s="217"/>
      <c r="T657" s="217"/>
    </row>
    <row r="658" spans="5:20" x14ac:dyDescent="0.25">
      <c r="E658" s="217"/>
      <c r="G658" s="217"/>
      <c r="H658" s="217"/>
      <c r="J658" s="217"/>
      <c r="K658" s="217"/>
      <c r="M658" s="217"/>
      <c r="N658" s="217"/>
      <c r="O658" s="217"/>
      <c r="P658" s="217"/>
      <c r="Q658" s="217"/>
      <c r="R658" s="217"/>
      <c r="S658" s="217"/>
      <c r="T658" s="217"/>
    </row>
    <row r="659" spans="5:20" x14ac:dyDescent="0.25">
      <c r="E659" s="217"/>
      <c r="G659" s="217"/>
      <c r="H659" s="217"/>
      <c r="J659" s="217"/>
      <c r="K659" s="217"/>
      <c r="M659" s="217"/>
      <c r="N659" s="217"/>
      <c r="O659" s="217"/>
      <c r="P659" s="217"/>
      <c r="Q659" s="217"/>
      <c r="R659" s="217"/>
      <c r="S659" s="217"/>
      <c r="T659" s="217"/>
    </row>
    <row r="660" spans="5:20" x14ac:dyDescent="0.25">
      <c r="E660" s="217"/>
      <c r="G660" s="217"/>
      <c r="H660" s="217"/>
      <c r="J660" s="217"/>
      <c r="K660" s="217"/>
      <c r="M660" s="217"/>
      <c r="N660" s="217"/>
      <c r="O660" s="217"/>
      <c r="P660" s="217"/>
      <c r="Q660" s="217"/>
      <c r="R660" s="217"/>
      <c r="S660" s="217"/>
      <c r="T660" s="217"/>
    </row>
    <row r="661" spans="5:20" x14ac:dyDescent="0.25">
      <c r="E661" s="217"/>
      <c r="G661" s="217"/>
      <c r="H661" s="217"/>
      <c r="J661" s="217"/>
      <c r="K661" s="217"/>
      <c r="M661" s="217"/>
      <c r="N661" s="217"/>
      <c r="O661" s="217"/>
      <c r="P661" s="217"/>
      <c r="Q661" s="217"/>
      <c r="R661" s="217"/>
      <c r="S661" s="217"/>
      <c r="T661" s="217"/>
    </row>
    <row r="662" spans="5:20" x14ac:dyDescent="0.25">
      <c r="E662" s="217"/>
      <c r="G662" s="217"/>
      <c r="H662" s="217"/>
      <c r="J662" s="217"/>
      <c r="K662" s="217"/>
      <c r="M662" s="217"/>
      <c r="N662" s="217"/>
      <c r="O662" s="217"/>
      <c r="P662" s="217"/>
      <c r="Q662" s="217"/>
      <c r="R662" s="217"/>
      <c r="S662" s="217"/>
      <c r="T662" s="217"/>
    </row>
    <row r="663" spans="5:20" x14ac:dyDescent="0.25">
      <c r="E663" s="217"/>
      <c r="G663" s="217"/>
      <c r="H663" s="217"/>
      <c r="J663" s="217"/>
      <c r="K663" s="217"/>
      <c r="M663" s="217"/>
      <c r="N663" s="217"/>
      <c r="O663" s="217"/>
      <c r="P663" s="217"/>
      <c r="Q663" s="217"/>
      <c r="R663" s="217"/>
      <c r="S663" s="217"/>
      <c r="T663" s="217"/>
    </row>
    <row r="664" spans="5:20" x14ac:dyDescent="0.25">
      <c r="E664" s="217"/>
      <c r="G664" s="217"/>
      <c r="H664" s="217"/>
      <c r="J664" s="217"/>
      <c r="K664" s="217"/>
      <c r="M664" s="217"/>
      <c r="N664" s="217"/>
      <c r="O664" s="217"/>
      <c r="P664" s="217"/>
      <c r="Q664" s="217"/>
      <c r="R664" s="217"/>
      <c r="S664" s="217"/>
      <c r="T664" s="217"/>
    </row>
    <row r="665" spans="5:20" x14ac:dyDescent="0.25">
      <c r="E665" s="217"/>
      <c r="G665" s="217"/>
      <c r="H665" s="217"/>
      <c r="J665" s="217"/>
      <c r="K665" s="217"/>
      <c r="M665" s="217"/>
      <c r="N665" s="217"/>
      <c r="O665" s="217"/>
      <c r="P665" s="217"/>
      <c r="Q665" s="217"/>
      <c r="R665" s="217"/>
      <c r="S665" s="217"/>
      <c r="T665" s="217"/>
    </row>
    <row r="666" spans="5:20" x14ac:dyDescent="0.25">
      <c r="E666" s="217"/>
      <c r="G666" s="217"/>
      <c r="H666" s="217"/>
      <c r="J666" s="217"/>
      <c r="K666" s="217"/>
      <c r="M666" s="217"/>
      <c r="N666" s="217"/>
      <c r="O666" s="217"/>
      <c r="P666" s="217"/>
      <c r="Q666" s="217"/>
      <c r="R666" s="217"/>
      <c r="S666" s="217"/>
      <c r="T666" s="217"/>
    </row>
    <row r="667" spans="5:20" x14ac:dyDescent="0.25">
      <c r="E667" s="217"/>
      <c r="G667" s="217"/>
      <c r="H667" s="217"/>
      <c r="J667" s="217"/>
      <c r="K667" s="217"/>
      <c r="M667" s="217"/>
      <c r="N667" s="217"/>
      <c r="O667" s="217"/>
      <c r="P667" s="217"/>
      <c r="Q667" s="217"/>
      <c r="R667" s="217"/>
      <c r="S667" s="217"/>
      <c r="T667" s="217"/>
    </row>
    <row r="668" spans="5:20" x14ac:dyDescent="0.25">
      <c r="E668" s="217"/>
      <c r="G668" s="217"/>
      <c r="H668" s="217"/>
      <c r="J668" s="217"/>
      <c r="K668" s="217"/>
      <c r="M668" s="217"/>
      <c r="N668" s="217"/>
      <c r="O668" s="217"/>
      <c r="P668" s="217"/>
      <c r="Q668" s="217"/>
      <c r="R668" s="217"/>
      <c r="S668" s="217"/>
      <c r="T668" s="217"/>
    </row>
    <row r="669" spans="5:20" x14ac:dyDescent="0.25">
      <c r="E669" s="217"/>
      <c r="G669" s="217"/>
      <c r="H669" s="217"/>
      <c r="J669" s="217"/>
      <c r="K669" s="217"/>
      <c r="M669" s="217"/>
      <c r="N669" s="217"/>
      <c r="O669" s="217"/>
      <c r="P669" s="217"/>
      <c r="Q669" s="217"/>
      <c r="R669" s="217"/>
      <c r="S669" s="217"/>
      <c r="T669" s="217"/>
    </row>
    <row r="670" spans="5:20" x14ac:dyDescent="0.25">
      <c r="E670" s="217"/>
      <c r="G670" s="217"/>
      <c r="H670" s="217"/>
      <c r="J670" s="217"/>
      <c r="K670" s="217"/>
      <c r="M670" s="217"/>
      <c r="N670" s="217"/>
      <c r="O670" s="217"/>
      <c r="P670" s="217"/>
      <c r="Q670" s="217"/>
      <c r="R670" s="217"/>
      <c r="S670" s="217"/>
      <c r="T670" s="217"/>
    </row>
    <row r="671" spans="5:20" x14ac:dyDescent="0.25">
      <c r="E671" s="217"/>
      <c r="G671" s="217"/>
      <c r="H671" s="217"/>
      <c r="J671" s="217"/>
      <c r="K671" s="217"/>
      <c r="M671" s="217"/>
      <c r="N671" s="217"/>
      <c r="O671" s="217"/>
      <c r="P671" s="217"/>
      <c r="Q671" s="217"/>
      <c r="R671" s="217"/>
      <c r="S671" s="217"/>
      <c r="T671" s="217"/>
    </row>
    <row r="672" spans="5:20" x14ac:dyDescent="0.25">
      <c r="E672" s="217"/>
      <c r="G672" s="217"/>
      <c r="H672" s="217"/>
      <c r="J672" s="217"/>
      <c r="K672" s="217"/>
      <c r="M672" s="217"/>
      <c r="N672" s="217"/>
      <c r="O672" s="217"/>
      <c r="P672" s="217"/>
      <c r="Q672" s="217"/>
      <c r="R672" s="217"/>
      <c r="S672" s="217"/>
      <c r="T672" s="217"/>
    </row>
    <row r="673" spans="5:20" x14ac:dyDescent="0.25">
      <c r="E673" s="217"/>
      <c r="G673" s="217"/>
      <c r="H673" s="217"/>
      <c r="J673" s="217"/>
      <c r="K673" s="217"/>
      <c r="M673" s="217"/>
      <c r="N673" s="217"/>
      <c r="O673" s="217"/>
      <c r="P673" s="217"/>
      <c r="Q673" s="217"/>
      <c r="R673" s="217"/>
      <c r="S673" s="217"/>
      <c r="T673" s="217"/>
    </row>
    <row r="674" spans="5:20" x14ac:dyDescent="0.25">
      <c r="E674" s="217"/>
      <c r="G674" s="217"/>
      <c r="H674" s="217"/>
      <c r="J674" s="217"/>
      <c r="K674" s="217"/>
      <c r="M674" s="217"/>
      <c r="N674" s="217"/>
      <c r="O674" s="217"/>
      <c r="P674" s="217"/>
      <c r="Q674" s="217"/>
      <c r="R674" s="217"/>
      <c r="S674" s="217"/>
      <c r="T674" s="217"/>
    </row>
    <row r="675" spans="5:20" x14ac:dyDescent="0.25">
      <c r="E675" s="217"/>
      <c r="G675" s="217"/>
      <c r="H675" s="217"/>
      <c r="J675" s="217"/>
      <c r="K675" s="217"/>
      <c r="M675" s="217"/>
      <c r="N675" s="217"/>
      <c r="O675" s="217"/>
      <c r="P675" s="217"/>
      <c r="Q675" s="217"/>
      <c r="R675" s="217"/>
      <c r="S675" s="217"/>
      <c r="T675" s="217"/>
    </row>
    <row r="676" spans="5:20" x14ac:dyDescent="0.25">
      <c r="E676" s="217"/>
      <c r="G676" s="217"/>
      <c r="H676" s="217"/>
      <c r="J676" s="217"/>
      <c r="K676" s="217"/>
      <c r="M676" s="217"/>
      <c r="N676" s="217"/>
      <c r="O676" s="217"/>
      <c r="P676" s="217"/>
      <c r="Q676" s="217"/>
      <c r="R676" s="217"/>
      <c r="S676" s="217"/>
      <c r="T676" s="217"/>
    </row>
    <row r="677" spans="5:20" x14ac:dyDescent="0.25">
      <c r="E677" s="217"/>
      <c r="G677" s="217"/>
      <c r="H677" s="217"/>
      <c r="J677" s="217"/>
      <c r="K677" s="217"/>
      <c r="M677" s="217"/>
      <c r="N677" s="217"/>
      <c r="O677" s="217"/>
      <c r="P677" s="217"/>
      <c r="Q677" s="217"/>
      <c r="R677" s="217"/>
      <c r="S677" s="217"/>
      <c r="T677" s="217"/>
    </row>
    <row r="678" spans="5:20" x14ac:dyDescent="0.25">
      <c r="E678" s="217"/>
      <c r="G678" s="217"/>
      <c r="H678" s="217"/>
      <c r="J678" s="217"/>
      <c r="K678" s="217"/>
      <c r="M678" s="217"/>
      <c r="N678" s="217"/>
      <c r="O678" s="217"/>
      <c r="P678" s="217"/>
      <c r="Q678" s="217"/>
      <c r="R678" s="217"/>
      <c r="S678" s="217"/>
      <c r="T678" s="217"/>
    </row>
    <row r="679" spans="5:20" x14ac:dyDescent="0.25">
      <c r="E679" s="217"/>
      <c r="G679" s="217"/>
      <c r="H679" s="217"/>
      <c r="J679" s="217"/>
      <c r="K679" s="217"/>
      <c r="M679" s="217"/>
      <c r="N679" s="217"/>
      <c r="O679" s="217"/>
      <c r="P679" s="217"/>
      <c r="Q679" s="217"/>
      <c r="R679" s="217"/>
      <c r="S679" s="217"/>
      <c r="T679" s="217"/>
    </row>
    <row r="680" spans="5:20" x14ac:dyDescent="0.25">
      <c r="E680" s="217"/>
      <c r="G680" s="217"/>
      <c r="H680" s="217"/>
      <c r="J680" s="217"/>
      <c r="K680" s="217"/>
      <c r="M680" s="217"/>
      <c r="N680" s="217"/>
      <c r="O680" s="217"/>
      <c r="P680" s="217"/>
      <c r="Q680" s="217"/>
      <c r="R680" s="217"/>
      <c r="S680" s="217"/>
      <c r="T680" s="217"/>
    </row>
    <row r="681" spans="5:20" x14ac:dyDescent="0.25">
      <c r="E681" s="217"/>
      <c r="G681" s="217"/>
      <c r="H681" s="217"/>
      <c r="J681" s="217"/>
      <c r="K681" s="217"/>
      <c r="M681" s="217"/>
      <c r="N681" s="217"/>
      <c r="O681" s="217"/>
      <c r="P681" s="217"/>
      <c r="Q681" s="217"/>
      <c r="R681" s="217"/>
      <c r="S681" s="217"/>
      <c r="T681" s="217"/>
    </row>
    <row r="682" spans="5:20" x14ac:dyDescent="0.25">
      <c r="E682" s="217"/>
      <c r="G682" s="217"/>
      <c r="H682" s="217"/>
      <c r="J682" s="217"/>
      <c r="K682" s="217"/>
      <c r="M682" s="217"/>
      <c r="N682" s="217"/>
      <c r="O682" s="217"/>
      <c r="P682" s="217"/>
      <c r="Q682" s="217"/>
      <c r="R682" s="217"/>
      <c r="S682" s="217"/>
      <c r="T682" s="217"/>
    </row>
    <row r="683" spans="5:20" x14ac:dyDescent="0.25">
      <c r="E683" s="217"/>
      <c r="G683" s="217"/>
      <c r="H683" s="217"/>
      <c r="J683" s="217"/>
      <c r="K683" s="217"/>
      <c r="M683" s="217"/>
      <c r="N683" s="217"/>
      <c r="O683" s="217"/>
      <c r="P683" s="217"/>
      <c r="Q683" s="217"/>
      <c r="R683" s="217"/>
      <c r="S683" s="217"/>
      <c r="T683" s="217"/>
    </row>
    <row r="684" spans="5:20" x14ac:dyDescent="0.25">
      <c r="E684" s="217"/>
      <c r="G684" s="217"/>
      <c r="H684" s="217"/>
      <c r="J684" s="217"/>
      <c r="K684" s="217"/>
      <c r="M684" s="217"/>
      <c r="N684" s="217"/>
      <c r="O684" s="217"/>
      <c r="P684" s="217"/>
      <c r="Q684" s="217"/>
      <c r="R684" s="217"/>
      <c r="S684" s="217"/>
      <c r="T684" s="217"/>
    </row>
    <row r="685" spans="5:20" x14ac:dyDescent="0.25">
      <c r="E685" s="217"/>
      <c r="G685" s="217"/>
      <c r="H685" s="217"/>
      <c r="J685" s="217"/>
      <c r="K685" s="217"/>
      <c r="M685" s="217"/>
      <c r="N685" s="217"/>
      <c r="O685" s="217"/>
      <c r="P685" s="217"/>
      <c r="Q685" s="217"/>
      <c r="R685" s="217"/>
      <c r="S685" s="217"/>
      <c r="T685" s="217"/>
    </row>
    <row r="686" spans="5:20" x14ac:dyDescent="0.25">
      <c r="E686" s="217"/>
      <c r="G686" s="217"/>
      <c r="H686" s="217"/>
      <c r="J686" s="217"/>
      <c r="K686" s="217"/>
      <c r="M686" s="217"/>
      <c r="N686" s="217"/>
      <c r="O686" s="217"/>
      <c r="P686" s="217"/>
      <c r="Q686" s="217"/>
      <c r="R686" s="217"/>
      <c r="S686" s="217"/>
      <c r="T686" s="217"/>
    </row>
    <row r="687" spans="5:20" x14ac:dyDescent="0.25">
      <c r="E687" s="217"/>
      <c r="G687" s="217"/>
      <c r="H687" s="217"/>
      <c r="J687" s="217"/>
      <c r="K687" s="217"/>
      <c r="M687" s="217"/>
      <c r="N687" s="217"/>
      <c r="O687" s="217"/>
      <c r="P687" s="217"/>
      <c r="Q687" s="217"/>
      <c r="R687" s="217"/>
      <c r="S687" s="217"/>
      <c r="T687" s="217"/>
    </row>
    <row r="688" spans="5:20" x14ac:dyDescent="0.25">
      <c r="E688" s="217"/>
      <c r="G688" s="217"/>
      <c r="H688" s="217"/>
      <c r="J688" s="217"/>
      <c r="K688" s="217"/>
      <c r="M688" s="217"/>
      <c r="N688" s="217"/>
      <c r="O688" s="217"/>
      <c r="P688" s="217"/>
      <c r="Q688" s="217"/>
      <c r="R688" s="217"/>
      <c r="S688" s="217"/>
      <c r="T688" s="217"/>
    </row>
    <row r="689" spans="5:20" x14ac:dyDescent="0.25">
      <c r="E689" s="217"/>
      <c r="G689" s="217"/>
      <c r="H689" s="217"/>
      <c r="J689" s="217"/>
      <c r="K689" s="217"/>
      <c r="M689" s="217"/>
      <c r="N689" s="217"/>
      <c r="O689" s="217"/>
      <c r="P689" s="217"/>
      <c r="Q689" s="217"/>
      <c r="R689" s="217"/>
      <c r="S689" s="217"/>
      <c r="T689" s="217"/>
    </row>
    <row r="690" spans="5:20" x14ac:dyDescent="0.25">
      <c r="E690" s="217"/>
      <c r="G690" s="217"/>
      <c r="H690" s="217"/>
      <c r="J690" s="217"/>
      <c r="K690" s="217"/>
      <c r="M690" s="217"/>
      <c r="N690" s="217"/>
      <c r="O690" s="217"/>
      <c r="P690" s="217"/>
      <c r="Q690" s="217"/>
      <c r="R690" s="217"/>
      <c r="S690" s="217"/>
      <c r="T690" s="217"/>
    </row>
    <row r="691" spans="5:20" x14ac:dyDescent="0.25">
      <c r="E691" s="217"/>
      <c r="G691" s="217"/>
      <c r="H691" s="217"/>
      <c r="J691" s="217"/>
      <c r="K691" s="217"/>
      <c r="M691" s="217"/>
      <c r="N691" s="217"/>
      <c r="O691" s="217"/>
      <c r="P691" s="217"/>
      <c r="Q691" s="217"/>
      <c r="R691" s="217"/>
      <c r="S691" s="217"/>
      <c r="T691" s="217"/>
    </row>
    <row r="692" spans="5:20" x14ac:dyDescent="0.25">
      <c r="E692" s="217"/>
      <c r="G692" s="217"/>
      <c r="H692" s="217"/>
      <c r="J692" s="217"/>
      <c r="K692" s="217"/>
      <c r="M692" s="217"/>
      <c r="N692" s="217"/>
      <c r="O692" s="217"/>
      <c r="P692" s="217"/>
      <c r="Q692" s="217"/>
      <c r="R692" s="217"/>
      <c r="S692" s="217"/>
      <c r="T692" s="217"/>
    </row>
    <row r="693" spans="5:20" x14ac:dyDescent="0.25">
      <c r="E693" s="217"/>
      <c r="G693" s="217"/>
      <c r="H693" s="217"/>
      <c r="J693" s="217"/>
      <c r="K693" s="217"/>
      <c r="M693" s="217"/>
      <c r="N693" s="217"/>
      <c r="O693" s="217"/>
      <c r="P693" s="217"/>
      <c r="Q693" s="217"/>
      <c r="R693" s="217"/>
      <c r="S693" s="217"/>
      <c r="T693" s="217"/>
    </row>
    <row r="694" spans="5:20" x14ac:dyDescent="0.25">
      <c r="E694" s="217"/>
      <c r="G694" s="217"/>
      <c r="H694" s="217"/>
      <c r="J694" s="217"/>
      <c r="K694" s="217"/>
      <c r="M694" s="217"/>
      <c r="N694" s="217"/>
      <c r="O694" s="217"/>
      <c r="P694" s="217"/>
      <c r="Q694" s="217"/>
      <c r="R694" s="217"/>
      <c r="S694" s="217"/>
      <c r="T694" s="217"/>
    </row>
    <row r="695" spans="5:20" x14ac:dyDescent="0.25">
      <c r="E695" s="217"/>
      <c r="G695" s="217"/>
      <c r="H695" s="217"/>
      <c r="J695" s="217"/>
      <c r="K695" s="217"/>
      <c r="M695" s="217"/>
      <c r="N695" s="217"/>
      <c r="O695" s="217"/>
      <c r="P695" s="217"/>
      <c r="Q695" s="217"/>
      <c r="R695" s="217"/>
      <c r="S695" s="217"/>
      <c r="T695" s="217"/>
    </row>
    <row r="696" spans="5:20" x14ac:dyDescent="0.25">
      <c r="E696" s="217"/>
      <c r="G696" s="217"/>
      <c r="H696" s="217"/>
      <c r="J696" s="217"/>
      <c r="K696" s="217"/>
      <c r="M696" s="217"/>
      <c r="N696" s="217"/>
      <c r="O696" s="217"/>
      <c r="P696" s="217"/>
      <c r="Q696" s="217"/>
      <c r="R696" s="217"/>
      <c r="S696" s="217"/>
      <c r="T696" s="217"/>
    </row>
    <row r="697" spans="5:20" x14ac:dyDescent="0.25">
      <c r="E697" s="217"/>
      <c r="G697" s="217"/>
      <c r="H697" s="217"/>
      <c r="J697" s="217"/>
      <c r="K697" s="217"/>
      <c r="M697" s="217"/>
      <c r="N697" s="217"/>
      <c r="O697" s="217"/>
      <c r="P697" s="217"/>
      <c r="Q697" s="217"/>
      <c r="R697" s="217"/>
      <c r="S697" s="217"/>
      <c r="T697" s="217"/>
    </row>
    <row r="698" spans="5:20" x14ac:dyDescent="0.25">
      <c r="E698" s="217"/>
      <c r="G698" s="217"/>
      <c r="H698" s="217"/>
      <c r="J698" s="217"/>
      <c r="K698" s="217"/>
      <c r="M698" s="217"/>
      <c r="N698" s="217"/>
      <c r="O698" s="217"/>
      <c r="P698" s="217"/>
      <c r="Q698" s="217"/>
      <c r="R698" s="217"/>
      <c r="S698" s="217"/>
      <c r="T698" s="217"/>
    </row>
    <row r="699" spans="5:20" x14ac:dyDescent="0.25">
      <c r="E699" s="217"/>
      <c r="G699" s="217"/>
      <c r="H699" s="217"/>
      <c r="J699" s="217"/>
      <c r="K699" s="217"/>
      <c r="M699" s="217"/>
      <c r="N699" s="217"/>
      <c r="O699" s="217"/>
      <c r="P699" s="217"/>
      <c r="Q699" s="217"/>
      <c r="R699" s="217"/>
      <c r="S699" s="217"/>
      <c r="T699" s="217"/>
    </row>
    <row r="700" spans="5:20" x14ac:dyDescent="0.25">
      <c r="E700" s="217"/>
      <c r="G700" s="217"/>
      <c r="H700" s="217"/>
      <c r="J700" s="217"/>
      <c r="K700" s="217"/>
      <c r="M700" s="217"/>
      <c r="N700" s="217"/>
      <c r="O700" s="217"/>
      <c r="P700" s="217"/>
      <c r="Q700" s="217"/>
      <c r="R700" s="217"/>
      <c r="S700" s="217"/>
      <c r="T700" s="217"/>
    </row>
    <row r="701" spans="5:20" x14ac:dyDescent="0.25">
      <c r="E701" s="217"/>
      <c r="G701" s="217"/>
      <c r="H701" s="217"/>
      <c r="J701" s="217"/>
      <c r="K701" s="217"/>
      <c r="M701" s="217"/>
      <c r="N701" s="217"/>
      <c r="O701" s="217"/>
      <c r="P701" s="217"/>
      <c r="Q701" s="217"/>
      <c r="R701" s="217"/>
      <c r="S701" s="217"/>
      <c r="T701" s="217"/>
    </row>
    <row r="702" spans="5:20" x14ac:dyDescent="0.25">
      <c r="E702" s="217"/>
      <c r="G702" s="217"/>
      <c r="H702" s="217"/>
      <c r="J702" s="217"/>
      <c r="K702" s="217"/>
      <c r="M702" s="217"/>
      <c r="N702" s="217"/>
      <c r="O702" s="217"/>
      <c r="P702" s="217"/>
      <c r="Q702" s="217"/>
      <c r="R702" s="217"/>
      <c r="S702" s="217"/>
      <c r="T702" s="217"/>
    </row>
    <row r="703" spans="5:20" x14ac:dyDescent="0.25">
      <c r="E703" s="217"/>
      <c r="G703" s="217"/>
      <c r="H703" s="217"/>
      <c r="J703" s="217"/>
      <c r="K703" s="217"/>
      <c r="M703" s="217"/>
      <c r="N703" s="217"/>
      <c r="O703" s="217"/>
      <c r="P703" s="217"/>
      <c r="Q703" s="217"/>
      <c r="R703" s="217"/>
      <c r="S703" s="217"/>
      <c r="T703" s="217"/>
    </row>
    <row r="704" spans="5:20" x14ac:dyDescent="0.25">
      <c r="E704" s="217"/>
      <c r="G704" s="217"/>
      <c r="H704" s="217"/>
      <c r="J704" s="217"/>
      <c r="K704" s="217"/>
      <c r="M704" s="217"/>
      <c r="N704" s="217"/>
      <c r="O704" s="217"/>
      <c r="P704" s="217"/>
      <c r="Q704" s="217"/>
      <c r="R704" s="217"/>
      <c r="S704" s="217"/>
      <c r="T704" s="217"/>
    </row>
    <row r="705" spans="5:20" x14ac:dyDescent="0.25">
      <c r="E705" s="217"/>
      <c r="G705" s="217"/>
      <c r="H705" s="217"/>
      <c r="J705" s="217"/>
      <c r="K705" s="217"/>
      <c r="M705" s="217"/>
      <c r="N705" s="217"/>
      <c r="O705" s="217"/>
      <c r="P705" s="217"/>
      <c r="Q705" s="217"/>
      <c r="R705" s="217"/>
      <c r="S705" s="217"/>
      <c r="T705" s="217"/>
    </row>
    <row r="706" spans="5:20" x14ac:dyDescent="0.25">
      <c r="E706" s="217"/>
      <c r="G706" s="217"/>
      <c r="H706" s="217"/>
      <c r="J706" s="217"/>
      <c r="K706" s="217"/>
      <c r="M706" s="217"/>
      <c r="N706" s="217"/>
      <c r="O706" s="217"/>
      <c r="P706" s="217"/>
      <c r="Q706" s="217"/>
      <c r="R706" s="217"/>
      <c r="S706" s="217"/>
      <c r="T706" s="217"/>
    </row>
    <row r="707" spans="5:20" x14ac:dyDescent="0.25">
      <c r="E707" s="217"/>
      <c r="G707" s="217"/>
      <c r="H707" s="217"/>
      <c r="J707" s="217"/>
      <c r="K707" s="217"/>
      <c r="M707" s="217"/>
      <c r="N707" s="217"/>
      <c r="O707" s="217"/>
      <c r="P707" s="217"/>
      <c r="Q707" s="217"/>
      <c r="R707" s="217"/>
      <c r="S707" s="217"/>
      <c r="T707" s="217"/>
    </row>
    <row r="708" spans="5:20" x14ac:dyDescent="0.25">
      <c r="E708" s="217"/>
      <c r="G708" s="217"/>
      <c r="H708" s="217"/>
      <c r="J708" s="217"/>
      <c r="K708" s="217"/>
      <c r="M708" s="217"/>
      <c r="N708" s="217"/>
      <c r="O708" s="217"/>
      <c r="P708" s="217"/>
      <c r="Q708" s="217"/>
      <c r="R708" s="217"/>
      <c r="S708" s="217"/>
      <c r="T708" s="217"/>
    </row>
    <row r="709" spans="5:20" x14ac:dyDescent="0.25">
      <c r="E709" s="217"/>
      <c r="G709" s="217"/>
      <c r="H709" s="217"/>
      <c r="J709" s="217"/>
      <c r="K709" s="217"/>
      <c r="M709" s="217"/>
      <c r="N709" s="217"/>
      <c r="O709" s="217"/>
      <c r="P709" s="217"/>
      <c r="Q709" s="217"/>
      <c r="R709" s="217"/>
      <c r="S709" s="217"/>
      <c r="T709" s="217"/>
    </row>
    <row r="710" spans="5:20" x14ac:dyDescent="0.25">
      <c r="E710" s="217"/>
      <c r="G710" s="217"/>
      <c r="H710" s="217"/>
      <c r="J710" s="217"/>
      <c r="K710" s="217"/>
      <c r="M710" s="217"/>
      <c r="N710" s="217"/>
      <c r="O710" s="217"/>
      <c r="P710" s="217"/>
      <c r="Q710" s="217"/>
      <c r="R710" s="217"/>
      <c r="S710" s="217"/>
      <c r="T710" s="217"/>
    </row>
    <row r="711" spans="5:20" x14ac:dyDescent="0.25">
      <c r="E711" s="217"/>
      <c r="G711" s="217"/>
      <c r="H711" s="217"/>
      <c r="J711" s="217"/>
      <c r="K711" s="217"/>
      <c r="M711" s="217"/>
      <c r="N711" s="217"/>
      <c r="O711" s="217"/>
      <c r="P711" s="217"/>
      <c r="Q711" s="217"/>
      <c r="R711" s="217"/>
      <c r="S711" s="217"/>
      <c r="T711" s="217"/>
    </row>
    <row r="712" spans="5:20" x14ac:dyDescent="0.25">
      <c r="E712" s="217"/>
      <c r="G712" s="217"/>
      <c r="H712" s="217"/>
      <c r="J712" s="217"/>
      <c r="K712" s="217"/>
      <c r="M712" s="217"/>
      <c r="N712" s="217"/>
      <c r="O712" s="217"/>
      <c r="P712" s="217"/>
      <c r="Q712" s="217"/>
      <c r="R712" s="217"/>
      <c r="S712" s="217"/>
      <c r="T712" s="217"/>
    </row>
    <row r="713" spans="5:20" x14ac:dyDescent="0.25">
      <c r="E713" s="217"/>
      <c r="G713" s="217"/>
      <c r="H713" s="217"/>
      <c r="J713" s="217"/>
      <c r="K713" s="217"/>
      <c r="M713" s="217"/>
      <c r="N713" s="217"/>
      <c r="O713" s="217"/>
      <c r="P713" s="217"/>
      <c r="Q713" s="217"/>
      <c r="R713" s="217"/>
      <c r="S713" s="217"/>
      <c r="T713" s="217"/>
    </row>
    <row r="714" spans="5:20" x14ac:dyDescent="0.25">
      <c r="E714" s="217"/>
      <c r="G714" s="217"/>
      <c r="H714" s="217"/>
      <c r="J714" s="217"/>
      <c r="K714" s="217"/>
      <c r="M714" s="217"/>
      <c r="N714" s="217"/>
      <c r="O714" s="217"/>
      <c r="P714" s="217"/>
      <c r="Q714" s="217"/>
      <c r="R714" s="217"/>
      <c r="S714" s="217"/>
      <c r="T714" s="217"/>
    </row>
    <row r="715" spans="5:20" x14ac:dyDescent="0.25">
      <c r="E715" s="217"/>
      <c r="G715" s="217"/>
      <c r="H715" s="217"/>
      <c r="J715" s="217"/>
      <c r="K715" s="217"/>
      <c r="M715" s="217"/>
      <c r="N715" s="217"/>
      <c r="O715" s="217"/>
      <c r="P715" s="217"/>
      <c r="Q715" s="217"/>
      <c r="R715" s="217"/>
      <c r="S715" s="217"/>
      <c r="T715" s="217"/>
    </row>
    <row r="716" spans="5:20" x14ac:dyDescent="0.25">
      <c r="E716" s="217"/>
      <c r="G716" s="217"/>
      <c r="H716" s="217"/>
      <c r="J716" s="217"/>
      <c r="K716" s="217"/>
      <c r="M716" s="217"/>
      <c r="N716" s="217"/>
      <c r="O716" s="217"/>
      <c r="P716" s="217"/>
      <c r="Q716" s="217"/>
      <c r="R716" s="217"/>
      <c r="S716" s="217"/>
      <c r="T716" s="217"/>
    </row>
    <row r="717" spans="5:20" x14ac:dyDescent="0.25">
      <c r="E717" s="217"/>
      <c r="G717" s="217"/>
      <c r="H717" s="217"/>
      <c r="J717" s="217"/>
      <c r="K717" s="217"/>
      <c r="M717" s="217"/>
      <c r="N717" s="217"/>
      <c r="O717" s="217"/>
      <c r="P717" s="217"/>
      <c r="Q717" s="217"/>
      <c r="R717" s="217"/>
      <c r="S717" s="217"/>
      <c r="T717" s="217"/>
    </row>
    <row r="718" spans="5:20" x14ac:dyDescent="0.25">
      <c r="E718" s="217"/>
      <c r="G718" s="217"/>
      <c r="H718" s="217"/>
      <c r="J718" s="217"/>
      <c r="K718" s="217"/>
      <c r="M718" s="217"/>
      <c r="N718" s="217"/>
      <c r="O718" s="217"/>
      <c r="P718" s="217"/>
      <c r="Q718" s="217"/>
      <c r="R718" s="217"/>
      <c r="S718" s="217"/>
      <c r="T718" s="217"/>
    </row>
    <row r="719" spans="5:20" x14ac:dyDescent="0.25">
      <c r="E719" s="217"/>
      <c r="G719" s="217"/>
      <c r="H719" s="217"/>
      <c r="J719" s="217"/>
      <c r="K719" s="217"/>
      <c r="M719" s="217"/>
      <c r="N719" s="217"/>
      <c r="O719" s="217"/>
      <c r="P719" s="217"/>
      <c r="Q719" s="217"/>
      <c r="R719" s="217"/>
      <c r="S719" s="217"/>
      <c r="T719" s="217"/>
    </row>
    <row r="720" spans="5:20" x14ac:dyDescent="0.25">
      <c r="E720" s="217"/>
      <c r="G720" s="217"/>
      <c r="H720" s="217"/>
      <c r="J720" s="217"/>
      <c r="K720" s="217"/>
      <c r="M720" s="217"/>
      <c r="N720" s="217"/>
      <c r="O720" s="217"/>
      <c r="P720" s="217"/>
      <c r="Q720" s="217"/>
      <c r="R720" s="217"/>
      <c r="S720" s="217"/>
      <c r="T720" s="217"/>
    </row>
    <row r="721" spans="5:20" x14ac:dyDescent="0.25">
      <c r="E721" s="217"/>
      <c r="G721" s="217"/>
      <c r="H721" s="217"/>
      <c r="J721" s="217"/>
      <c r="K721" s="217"/>
      <c r="M721" s="217"/>
      <c r="N721" s="217"/>
      <c r="O721" s="217"/>
      <c r="P721" s="217"/>
      <c r="Q721" s="217"/>
      <c r="R721" s="217"/>
      <c r="S721" s="217"/>
      <c r="T721" s="217"/>
    </row>
    <row r="722" spans="5:20" x14ac:dyDescent="0.25">
      <c r="E722" s="217"/>
      <c r="G722" s="217"/>
      <c r="H722" s="217"/>
      <c r="J722" s="217"/>
      <c r="K722" s="217"/>
      <c r="M722" s="217"/>
      <c r="N722" s="217"/>
      <c r="O722" s="217"/>
      <c r="P722" s="217"/>
      <c r="Q722" s="217"/>
      <c r="R722" s="217"/>
      <c r="S722" s="217"/>
      <c r="T722" s="217"/>
    </row>
    <row r="723" spans="5:20" x14ac:dyDescent="0.25">
      <c r="E723" s="217"/>
      <c r="G723" s="217"/>
      <c r="H723" s="217"/>
      <c r="J723" s="217"/>
      <c r="K723" s="217"/>
      <c r="M723" s="217"/>
      <c r="N723" s="217"/>
      <c r="O723" s="217"/>
      <c r="P723" s="217"/>
      <c r="Q723" s="217"/>
      <c r="R723" s="217"/>
      <c r="S723" s="217"/>
      <c r="T723" s="217"/>
    </row>
    <row r="724" spans="5:20" x14ac:dyDescent="0.25">
      <c r="E724" s="217"/>
      <c r="G724" s="217"/>
      <c r="H724" s="217"/>
      <c r="J724" s="217"/>
      <c r="K724" s="217"/>
      <c r="M724" s="217"/>
      <c r="N724" s="217"/>
      <c r="O724" s="217"/>
      <c r="P724" s="217"/>
      <c r="Q724" s="217"/>
      <c r="R724" s="217"/>
      <c r="S724" s="217"/>
      <c r="T724" s="217"/>
    </row>
    <row r="725" spans="5:20" x14ac:dyDescent="0.25">
      <c r="E725" s="217"/>
      <c r="G725" s="217"/>
      <c r="H725" s="217"/>
      <c r="J725" s="217"/>
      <c r="K725" s="217"/>
      <c r="M725" s="217"/>
      <c r="N725" s="217"/>
      <c r="O725" s="217"/>
      <c r="P725" s="217"/>
      <c r="Q725" s="217"/>
      <c r="R725" s="217"/>
      <c r="S725" s="217"/>
      <c r="T725" s="217"/>
    </row>
    <row r="726" spans="5:20" x14ac:dyDescent="0.25">
      <c r="E726" s="217"/>
      <c r="G726" s="217"/>
      <c r="H726" s="217"/>
      <c r="J726" s="217"/>
      <c r="K726" s="217"/>
      <c r="M726" s="217"/>
      <c r="N726" s="217"/>
      <c r="O726" s="217"/>
      <c r="P726" s="217"/>
      <c r="Q726" s="217"/>
      <c r="R726" s="217"/>
      <c r="S726" s="217"/>
      <c r="T726" s="217"/>
    </row>
    <row r="727" spans="5:20" x14ac:dyDescent="0.25">
      <c r="E727" s="217"/>
      <c r="G727" s="217"/>
      <c r="H727" s="217"/>
      <c r="J727" s="217"/>
      <c r="K727" s="217"/>
      <c r="M727" s="217"/>
      <c r="N727" s="217"/>
      <c r="O727" s="217"/>
      <c r="P727" s="217"/>
      <c r="Q727" s="217"/>
      <c r="R727" s="217"/>
      <c r="S727" s="217"/>
      <c r="T727" s="217"/>
    </row>
    <row r="728" spans="5:20" x14ac:dyDescent="0.25">
      <c r="E728" s="217"/>
      <c r="G728" s="217"/>
      <c r="H728" s="217"/>
      <c r="J728" s="217"/>
      <c r="K728" s="217"/>
      <c r="M728" s="217"/>
      <c r="N728" s="217"/>
      <c r="O728" s="217"/>
      <c r="P728" s="217"/>
      <c r="Q728" s="217"/>
      <c r="R728" s="217"/>
      <c r="S728" s="217"/>
      <c r="T728" s="217"/>
    </row>
    <row r="729" spans="5:20" x14ac:dyDescent="0.25">
      <c r="E729" s="217"/>
      <c r="G729" s="217"/>
      <c r="H729" s="217"/>
      <c r="J729" s="217"/>
      <c r="K729" s="217"/>
      <c r="M729" s="217"/>
      <c r="N729" s="217"/>
      <c r="O729" s="217"/>
      <c r="P729" s="217"/>
      <c r="Q729" s="217"/>
      <c r="R729" s="217"/>
      <c r="S729" s="217"/>
      <c r="T729" s="217"/>
    </row>
    <row r="730" spans="5:20" x14ac:dyDescent="0.25">
      <c r="E730" s="217"/>
      <c r="G730" s="217"/>
      <c r="H730" s="217"/>
      <c r="J730" s="217"/>
      <c r="K730" s="217"/>
      <c r="M730" s="217"/>
      <c r="N730" s="217"/>
      <c r="O730" s="217"/>
      <c r="P730" s="217"/>
      <c r="Q730" s="217"/>
      <c r="R730" s="217"/>
      <c r="S730" s="217"/>
      <c r="T730" s="217"/>
    </row>
    <row r="731" spans="5:20" x14ac:dyDescent="0.25">
      <c r="E731" s="217"/>
      <c r="G731" s="217"/>
      <c r="H731" s="217"/>
      <c r="J731" s="217"/>
      <c r="K731" s="217"/>
      <c r="M731" s="217"/>
      <c r="N731" s="217"/>
      <c r="O731" s="217"/>
      <c r="P731" s="217"/>
      <c r="Q731" s="217"/>
      <c r="R731" s="217"/>
      <c r="S731" s="217"/>
      <c r="T731" s="217"/>
    </row>
    <row r="732" spans="5:20" x14ac:dyDescent="0.25">
      <c r="E732" s="217"/>
      <c r="G732" s="217"/>
      <c r="H732" s="217"/>
      <c r="J732" s="217"/>
      <c r="K732" s="217"/>
      <c r="M732" s="217"/>
      <c r="N732" s="217"/>
      <c r="O732" s="217"/>
      <c r="P732" s="217"/>
      <c r="Q732" s="217"/>
      <c r="R732" s="217"/>
      <c r="S732" s="217"/>
      <c r="T732" s="217"/>
    </row>
    <row r="733" spans="5:20" x14ac:dyDescent="0.25">
      <c r="E733" s="217"/>
      <c r="G733" s="217"/>
      <c r="H733" s="217"/>
      <c r="J733" s="217"/>
      <c r="K733" s="217"/>
      <c r="M733" s="217"/>
      <c r="N733" s="217"/>
      <c r="O733" s="217"/>
      <c r="P733" s="217"/>
      <c r="Q733" s="217"/>
      <c r="R733" s="217"/>
      <c r="S733" s="217"/>
      <c r="T733" s="217"/>
    </row>
    <row r="734" spans="5:20" x14ac:dyDescent="0.25">
      <c r="E734" s="217"/>
      <c r="G734" s="217"/>
      <c r="H734" s="217"/>
      <c r="J734" s="217"/>
      <c r="K734" s="217"/>
      <c r="M734" s="217"/>
      <c r="N734" s="217"/>
      <c r="O734" s="217"/>
      <c r="P734" s="217"/>
      <c r="Q734" s="217"/>
      <c r="R734" s="217"/>
      <c r="S734" s="217"/>
      <c r="T734" s="217"/>
    </row>
    <row r="735" spans="5:20" x14ac:dyDescent="0.25">
      <c r="E735" s="217"/>
      <c r="G735" s="217"/>
      <c r="H735" s="217"/>
      <c r="J735" s="217"/>
      <c r="K735" s="217"/>
      <c r="M735" s="217"/>
      <c r="N735" s="217"/>
      <c r="O735" s="217"/>
      <c r="P735" s="217"/>
      <c r="Q735" s="217"/>
      <c r="R735" s="217"/>
      <c r="S735" s="217"/>
      <c r="T735" s="217"/>
    </row>
    <row r="736" spans="5:20" x14ac:dyDescent="0.25">
      <c r="E736" s="217"/>
      <c r="G736" s="217"/>
      <c r="H736" s="217"/>
      <c r="J736" s="217"/>
      <c r="K736" s="217"/>
      <c r="M736" s="217"/>
      <c r="N736" s="217"/>
      <c r="O736" s="217"/>
      <c r="P736" s="217"/>
      <c r="Q736" s="217"/>
      <c r="R736" s="217"/>
      <c r="S736" s="217"/>
      <c r="T736" s="217"/>
    </row>
    <row r="737" spans="5:20" x14ac:dyDescent="0.25">
      <c r="E737" s="217"/>
      <c r="G737" s="217"/>
      <c r="H737" s="217"/>
      <c r="J737" s="217"/>
      <c r="K737" s="217"/>
      <c r="M737" s="217"/>
      <c r="N737" s="217"/>
      <c r="O737" s="217"/>
      <c r="P737" s="217"/>
      <c r="Q737" s="217"/>
      <c r="R737" s="217"/>
      <c r="S737" s="217"/>
      <c r="T737" s="217"/>
    </row>
    <row r="738" spans="5:20" x14ac:dyDescent="0.25">
      <c r="E738" s="217"/>
      <c r="G738" s="217"/>
      <c r="H738" s="217"/>
      <c r="J738" s="217"/>
      <c r="K738" s="217"/>
      <c r="M738" s="217"/>
      <c r="N738" s="217"/>
      <c r="O738" s="217"/>
      <c r="P738" s="217"/>
      <c r="Q738" s="217"/>
      <c r="R738" s="217"/>
      <c r="S738" s="217"/>
      <c r="T738" s="217"/>
    </row>
    <row r="739" spans="5:20" x14ac:dyDescent="0.25">
      <c r="E739" s="217"/>
      <c r="G739" s="217"/>
      <c r="H739" s="217"/>
      <c r="J739" s="217"/>
      <c r="K739" s="217"/>
      <c r="M739" s="217"/>
      <c r="N739" s="217"/>
      <c r="O739" s="217"/>
      <c r="P739" s="217"/>
      <c r="Q739" s="217"/>
      <c r="R739" s="217"/>
      <c r="S739" s="217"/>
      <c r="T739" s="217"/>
    </row>
    <row r="740" spans="5:20" x14ac:dyDescent="0.25">
      <c r="E740" s="217"/>
      <c r="G740" s="217"/>
      <c r="H740" s="217"/>
      <c r="J740" s="217"/>
      <c r="K740" s="217"/>
      <c r="M740" s="217"/>
      <c r="N740" s="217"/>
      <c r="O740" s="217"/>
      <c r="P740" s="217"/>
      <c r="Q740" s="217"/>
      <c r="R740" s="217"/>
      <c r="S740" s="217"/>
      <c r="T740" s="217"/>
    </row>
    <row r="741" spans="5:20" x14ac:dyDescent="0.25">
      <c r="E741" s="217"/>
      <c r="G741" s="217"/>
      <c r="H741" s="217"/>
      <c r="J741" s="217"/>
      <c r="K741" s="217"/>
      <c r="M741" s="217"/>
      <c r="N741" s="217"/>
      <c r="O741" s="217"/>
      <c r="P741" s="217"/>
      <c r="Q741" s="217"/>
      <c r="R741" s="217"/>
      <c r="S741" s="217"/>
      <c r="T741" s="217"/>
    </row>
    <row r="742" spans="5:20" x14ac:dyDescent="0.25">
      <c r="E742" s="217"/>
      <c r="G742" s="217"/>
      <c r="H742" s="217"/>
      <c r="J742" s="217"/>
      <c r="K742" s="217"/>
      <c r="M742" s="217"/>
      <c r="N742" s="217"/>
      <c r="O742" s="217"/>
      <c r="P742" s="217"/>
      <c r="Q742" s="217"/>
      <c r="R742" s="217"/>
      <c r="S742" s="217"/>
      <c r="T742" s="217"/>
    </row>
    <row r="743" spans="5:20" x14ac:dyDescent="0.25">
      <c r="E743" s="217"/>
      <c r="G743" s="217"/>
      <c r="H743" s="217"/>
      <c r="J743" s="217"/>
      <c r="K743" s="217"/>
      <c r="M743" s="217"/>
      <c r="N743" s="217"/>
      <c r="O743" s="217"/>
      <c r="P743" s="217"/>
      <c r="Q743" s="217"/>
      <c r="R743" s="217"/>
      <c r="S743" s="217"/>
      <c r="T743" s="217"/>
    </row>
    <row r="744" spans="5:20" x14ac:dyDescent="0.25">
      <c r="E744" s="217"/>
      <c r="G744" s="217"/>
      <c r="H744" s="217"/>
      <c r="J744" s="217"/>
      <c r="K744" s="217"/>
      <c r="M744" s="217"/>
      <c r="N744" s="217"/>
      <c r="O744" s="217"/>
      <c r="P744" s="217"/>
      <c r="Q744" s="217"/>
      <c r="R744" s="217"/>
      <c r="S744" s="217"/>
      <c r="T744" s="217"/>
    </row>
    <row r="745" spans="5:20" x14ac:dyDescent="0.25">
      <c r="E745" s="217"/>
      <c r="G745" s="217"/>
      <c r="H745" s="217"/>
      <c r="J745" s="217"/>
      <c r="K745" s="217"/>
      <c r="M745" s="217"/>
      <c r="N745" s="217"/>
      <c r="O745" s="217"/>
      <c r="P745" s="217"/>
      <c r="Q745" s="217"/>
      <c r="R745" s="217"/>
      <c r="S745" s="217"/>
      <c r="T745" s="217"/>
    </row>
    <row r="746" spans="5:20" x14ac:dyDescent="0.25">
      <c r="E746" s="217"/>
      <c r="G746" s="217"/>
      <c r="H746" s="217"/>
      <c r="J746" s="217"/>
      <c r="K746" s="217"/>
      <c r="M746" s="217"/>
      <c r="N746" s="217"/>
      <c r="O746" s="217"/>
      <c r="P746" s="217"/>
      <c r="Q746" s="217"/>
      <c r="R746" s="217"/>
      <c r="S746" s="217"/>
      <c r="T746" s="217"/>
    </row>
    <row r="747" spans="5:20" x14ac:dyDescent="0.25">
      <c r="E747" s="217"/>
      <c r="G747" s="217"/>
      <c r="H747" s="217"/>
      <c r="J747" s="217"/>
      <c r="K747" s="217"/>
      <c r="M747" s="217"/>
      <c r="N747" s="217"/>
      <c r="O747" s="217"/>
      <c r="P747" s="217"/>
      <c r="Q747" s="217"/>
      <c r="R747" s="217"/>
      <c r="S747" s="217"/>
      <c r="T747" s="217"/>
    </row>
    <row r="748" spans="5:20" x14ac:dyDescent="0.25">
      <c r="E748" s="217"/>
      <c r="G748" s="217"/>
      <c r="H748" s="217"/>
      <c r="J748" s="217"/>
      <c r="K748" s="217"/>
      <c r="M748" s="217"/>
      <c r="N748" s="217"/>
      <c r="O748" s="217"/>
      <c r="P748" s="217"/>
      <c r="Q748" s="217"/>
      <c r="R748" s="217"/>
      <c r="S748" s="217"/>
      <c r="T748" s="217"/>
    </row>
    <row r="749" spans="5:20" x14ac:dyDescent="0.25">
      <c r="E749" s="217"/>
      <c r="G749" s="217"/>
      <c r="H749" s="217"/>
      <c r="J749" s="217"/>
      <c r="K749" s="217"/>
      <c r="M749" s="217"/>
      <c r="N749" s="217"/>
      <c r="O749" s="217"/>
      <c r="P749" s="217"/>
      <c r="Q749" s="217"/>
      <c r="R749" s="217"/>
      <c r="S749" s="217"/>
      <c r="T749" s="217"/>
    </row>
    <row r="750" spans="5:20" x14ac:dyDescent="0.25">
      <c r="E750" s="217"/>
      <c r="G750" s="217"/>
      <c r="H750" s="217"/>
      <c r="J750" s="217"/>
      <c r="K750" s="217"/>
      <c r="M750" s="217"/>
      <c r="N750" s="217"/>
      <c r="O750" s="217"/>
      <c r="P750" s="217"/>
      <c r="Q750" s="217"/>
      <c r="R750" s="217"/>
      <c r="S750" s="217"/>
      <c r="T750" s="217"/>
    </row>
    <row r="751" spans="5:20" x14ac:dyDescent="0.25">
      <c r="E751" s="217"/>
      <c r="G751" s="217"/>
      <c r="H751" s="217"/>
      <c r="J751" s="217"/>
      <c r="K751" s="217"/>
      <c r="M751" s="217"/>
      <c r="N751" s="217"/>
      <c r="O751" s="217"/>
      <c r="P751" s="217"/>
      <c r="Q751" s="217"/>
      <c r="R751" s="217"/>
      <c r="S751" s="217"/>
      <c r="T751" s="217"/>
    </row>
    <row r="752" spans="5:20" x14ac:dyDescent="0.25">
      <c r="E752" s="217"/>
      <c r="G752" s="217"/>
      <c r="H752" s="217"/>
      <c r="J752" s="217"/>
      <c r="K752" s="217"/>
      <c r="M752" s="217"/>
      <c r="N752" s="217"/>
      <c r="O752" s="217"/>
      <c r="P752" s="217"/>
      <c r="Q752" s="217"/>
      <c r="R752" s="217"/>
      <c r="S752" s="217"/>
      <c r="T752" s="217"/>
    </row>
    <row r="753" spans="5:20" x14ac:dyDescent="0.25">
      <c r="E753" s="217"/>
      <c r="G753" s="217"/>
      <c r="H753" s="217"/>
      <c r="J753" s="217"/>
      <c r="K753" s="217"/>
      <c r="M753" s="217"/>
      <c r="N753" s="217"/>
      <c r="O753" s="217"/>
      <c r="P753" s="217"/>
      <c r="Q753" s="217"/>
      <c r="R753" s="217"/>
      <c r="S753" s="217"/>
      <c r="T753" s="217"/>
    </row>
    <row r="754" spans="5:20" x14ac:dyDescent="0.25">
      <c r="E754" s="217"/>
      <c r="G754" s="217"/>
      <c r="H754" s="217"/>
      <c r="J754" s="217"/>
      <c r="K754" s="217"/>
      <c r="M754" s="217"/>
      <c r="N754" s="217"/>
      <c r="O754" s="217"/>
      <c r="P754" s="217"/>
      <c r="Q754" s="217"/>
      <c r="R754" s="217"/>
      <c r="S754" s="217"/>
      <c r="T754" s="217"/>
    </row>
    <row r="755" spans="5:20" x14ac:dyDescent="0.25">
      <c r="E755" s="217"/>
      <c r="G755" s="217"/>
      <c r="H755" s="217"/>
      <c r="J755" s="217"/>
      <c r="K755" s="217"/>
      <c r="M755" s="217"/>
      <c r="N755" s="217"/>
      <c r="O755" s="217"/>
      <c r="P755" s="217"/>
      <c r="Q755" s="217"/>
      <c r="R755" s="217"/>
      <c r="S755" s="217"/>
      <c r="T755" s="217"/>
    </row>
    <row r="756" spans="5:20" x14ac:dyDescent="0.25">
      <c r="E756" s="217"/>
      <c r="G756" s="217"/>
      <c r="H756" s="217"/>
      <c r="J756" s="217"/>
      <c r="K756" s="217"/>
      <c r="M756" s="217"/>
      <c r="N756" s="217"/>
      <c r="O756" s="217"/>
      <c r="P756" s="217"/>
      <c r="Q756" s="217"/>
      <c r="R756" s="217"/>
      <c r="S756" s="217"/>
      <c r="T756" s="217"/>
    </row>
    <row r="757" spans="5:20" x14ac:dyDescent="0.25">
      <c r="E757" s="217"/>
      <c r="G757" s="217"/>
      <c r="H757" s="217"/>
      <c r="J757" s="217"/>
      <c r="K757" s="217"/>
      <c r="M757" s="217"/>
      <c r="N757" s="217"/>
      <c r="O757" s="217"/>
      <c r="P757" s="217"/>
      <c r="Q757" s="217"/>
      <c r="R757" s="217"/>
      <c r="S757" s="217"/>
      <c r="T757" s="217"/>
    </row>
    <row r="758" spans="5:20" x14ac:dyDescent="0.25">
      <c r="E758" s="217"/>
      <c r="G758" s="217"/>
      <c r="H758" s="217"/>
      <c r="J758" s="217"/>
      <c r="K758" s="217"/>
      <c r="M758" s="217"/>
      <c r="N758" s="217"/>
      <c r="O758" s="217"/>
      <c r="P758" s="217"/>
      <c r="Q758" s="217"/>
      <c r="R758" s="217"/>
      <c r="S758" s="217"/>
      <c r="T758" s="217"/>
    </row>
    <row r="759" spans="5:20" x14ac:dyDescent="0.25">
      <c r="E759" s="217"/>
      <c r="G759" s="217"/>
      <c r="H759" s="217"/>
      <c r="J759" s="217"/>
      <c r="K759" s="217"/>
      <c r="M759" s="217"/>
      <c r="N759" s="217"/>
      <c r="O759" s="217"/>
      <c r="P759" s="217"/>
      <c r="Q759" s="217"/>
      <c r="R759" s="217"/>
      <c r="S759" s="217"/>
      <c r="T759" s="217"/>
    </row>
    <row r="760" spans="5:20" x14ac:dyDescent="0.25">
      <c r="E760" s="217"/>
      <c r="G760" s="217"/>
      <c r="H760" s="217"/>
      <c r="J760" s="217"/>
      <c r="K760" s="217"/>
      <c r="M760" s="217"/>
      <c r="N760" s="217"/>
      <c r="O760" s="217"/>
      <c r="P760" s="217"/>
      <c r="Q760" s="217"/>
      <c r="R760" s="217"/>
      <c r="S760" s="217"/>
      <c r="T760" s="217"/>
    </row>
    <row r="761" spans="5:20" x14ac:dyDescent="0.25">
      <c r="E761" s="217"/>
      <c r="G761" s="217"/>
      <c r="H761" s="217"/>
      <c r="J761" s="217"/>
      <c r="K761" s="217"/>
      <c r="M761" s="217"/>
      <c r="N761" s="217"/>
      <c r="O761" s="217"/>
      <c r="P761" s="217"/>
      <c r="Q761" s="217"/>
      <c r="R761" s="217"/>
      <c r="S761" s="217"/>
      <c r="T761" s="217"/>
    </row>
    <row r="762" spans="5:20" x14ac:dyDescent="0.25">
      <c r="E762" s="217"/>
      <c r="G762" s="217"/>
      <c r="H762" s="217"/>
      <c r="J762" s="217"/>
      <c r="K762" s="217"/>
      <c r="M762" s="217"/>
      <c r="N762" s="217"/>
      <c r="O762" s="217"/>
      <c r="P762" s="217"/>
      <c r="Q762" s="217"/>
      <c r="R762" s="217"/>
      <c r="S762" s="217"/>
      <c r="T762" s="217"/>
    </row>
    <row r="763" spans="5:20" x14ac:dyDescent="0.25">
      <c r="E763" s="217"/>
      <c r="G763" s="217"/>
      <c r="H763" s="217"/>
      <c r="J763" s="217"/>
      <c r="K763" s="217"/>
      <c r="M763" s="217"/>
      <c r="N763" s="217"/>
      <c r="O763" s="217"/>
      <c r="P763" s="217"/>
      <c r="Q763" s="217"/>
      <c r="R763" s="217"/>
      <c r="S763" s="217"/>
      <c r="T763" s="217"/>
    </row>
    <row r="764" spans="5:20" x14ac:dyDescent="0.25">
      <c r="E764" s="217"/>
      <c r="G764" s="217"/>
      <c r="H764" s="217"/>
      <c r="J764" s="217"/>
      <c r="K764" s="217"/>
      <c r="M764" s="217"/>
      <c r="N764" s="217"/>
      <c r="O764" s="217"/>
      <c r="P764" s="217"/>
      <c r="Q764" s="217"/>
      <c r="R764" s="217"/>
      <c r="S764" s="217"/>
      <c r="T764" s="217"/>
    </row>
    <row r="765" spans="5:20" x14ac:dyDescent="0.25">
      <c r="E765" s="217"/>
      <c r="G765" s="217"/>
      <c r="H765" s="217"/>
      <c r="J765" s="217"/>
      <c r="K765" s="217"/>
      <c r="M765" s="217"/>
      <c r="N765" s="217"/>
      <c r="O765" s="217"/>
      <c r="P765" s="217"/>
      <c r="Q765" s="217"/>
      <c r="R765" s="217"/>
      <c r="S765" s="217"/>
      <c r="T765" s="217"/>
    </row>
    <row r="766" spans="5:20" x14ac:dyDescent="0.25">
      <c r="E766" s="217"/>
      <c r="G766" s="217"/>
      <c r="H766" s="217"/>
      <c r="J766" s="217"/>
      <c r="K766" s="217"/>
      <c r="M766" s="217"/>
      <c r="N766" s="217"/>
      <c r="O766" s="217"/>
      <c r="P766" s="217"/>
      <c r="Q766" s="217"/>
      <c r="R766" s="217"/>
      <c r="S766" s="217"/>
      <c r="T766" s="217"/>
    </row>
    <row r="767" spans="5:20" x14ac:dyDescent="0.25">
      <c r="E767" s="217"/>
      <c r="G767" s="217"/>
      <c r="H767" s="217"/>
      <c r="J767" s="217"/>
      <c r="K767" s="217"/>
      <c r="M767" s="217"/>
      <c r="N767" s="217"/>
      <c r="O767" s="217"/>
      <c r="P767" s="217"/>
      <c r="Q767" s="217"/>
      <c r="R767" s="217"/>
      <c r="S767" s="217"/>
      <c r="T767" s="217"/>
    </row>
    <row r="768" spans="5:20" x14ac:dyDescent="0.25">
      <c r="E768" s="217"/>
      <c r="G768" s="217"/>
      <c r="H768" s="217"/>
      <c r="J768" s="217"/>
      <c r="K768" s="217"/>
      <c r="M768" s="217"/>
      <c r="N768" s="217"/>
      <c r="O768" s="217"/>
      <c r="P768" s="217"/>
      <c r="Q768" s="217"/>
      <c r="R768" s="217"/>
      <c r="S768" s="217"/>
      <c r="T768" s="217"/>
    </row>
    <row r="769" spans="5:20" x14ac:dyDescent="0.25">
      <c r="E769" s="217"/>
      <c r="G769" s="217"/>
      <c r="H769" s="217"/>
      <c r="J769" s="217"/>
      <c r="K769" s="217"/>
      <c r="M769" s="217"/>
      <c r="N769" s="217"/>
      <c r="O769" s="217"/>
      <c r="P769" s="217"/>
      <c r="Q769" s="217"/>
      <c r="R769" s="217"/>
      <c r="S769" s="217"/>
      <c r="T769" s="217"/>
    </row>
    <row r="770" spans="5:20" x14ac:dyDescent="0.25">
      <c r="E770" s="217"/>
      <c r="G770" s="217"/>
      <c r="H770" s="217"/>
      <c r="J770" s="217"/>
      <c r="K770" s="217"/>
      <c r="M770" s="217"/>
      <c r="N770" s="217"/>
      <c r="O770" s="217"/>
      <c r="P770" s="217"/>
      <c r="Q770" s="217"/>
      <c r="R770" s="217"/>
      <c r="S770" s="217"/>
      <c r="T770" s="217"/>
    </row>
    <row r="771" spans="5:20" x14ac:dyDescent="0.25">
      <c r="E771" s="217"/>
      <c r="G771" s="217"/>
      <c r="H771" s="217"/>
      <c r="J771" s="217"/>
      <c r="K771" s="217"/>
      <c r="M771" s="217"/>
      <c r="N771" s="217"/>
      <c r="O771" s="217"/>
      <c r="P771" s="217"/>
      <c r="Q771" s="217"/>
      <c r="R771" s="217"/>
      <c r="S771" s="217"/>
      <c r="T771" s="217"/>
    </row>
    <row r="772" spans="5:20" x14ac:dyDescent="0.25">
      <c r="E772" s="217"/>
      <c r="G772" s="217"/>
      <c r="H772" s="217"/>
      <c r="J772" s="217"/>
      <c r="K772" s="217"/>
      <c r="M772" s="217"/>
      <c r="N772" s="217"/>
      <c r="O772" s="217"/>
      <c r="P772" s="217"/>
      <c r="Q772" s="217"/>
      <c r="R772" s="217"/>
      <c r="S772" s="217"/>
      <c r="T772" s="217"/>
    </row>
    <row r="773" spans="5:20" x14ac:dyDescent="0.25">
      <c r="E773" s="217"/>
      <c r="G773" s="217"/>
      <c r="H773" s="217"/>
      <c r="J773" s="217"/>
      <c r="K773" s="217"/>
      <c r="M773" s="217"/>
      <c r="N773" s="217"/>
      <c r="O773" s="217"/>
      <c r="P773" s="217"/>
      <c r="Q773" s="217"/>
      <c r="R773" s="217"/>
      <c r="S773" s="217"/>
      <c r="T773" s="217"/>
    </row>
    <row r="774" spans="5:20" x14ac:dyDescent="0.25">
      <c r="E774" s="217"/>
      <c r="G774" s="217"/>
      <c r="H774" s="217"/>
      <c r="J774" s="217"/>
      <c r="K774" s="217"/>
      <c r="M774" s="217"/>
      <c r="N774" s="217"/>
      <c r="O774" s="217"/>
      <c r="P774" s="217"/>
      <c r="Q774" s="217"/>
      <c r="R774" s="217"/>
      <c r="S774" s="217"/>
      <c r="T774" s="217"/>
    </row>
    <row r="775" spans="5:20" x14ac:dyDescent="0.25">
      <c r="E775" s="217"/>
      <c r="G775" s="217"/>
      <c r="H775" s="217"/>
      <c r="J775" s="217"/>
      <c r="K775" s="217"/>
      <c r="M775" s="217"/>
      <c r="N775" s="217"/>
      <c r="O775" s="217"/>
      <c r="P775" s="217"/>
      <c r="Q775" s="217"/>
      <c r="R775" s="217"/>
      <c r="S775" s="217"/>
      <c r="T775" s="217"/>
    </row>
    <row r="776" spans="5:20" x14ac:dyDescent="0.25">
      <c r="E776" s="217"/>
      <c r="G776" s="217"/>
      <c r="H776" s="217"/>
      <c r="J776" s="217"/>
      <c r="K776" s="217"/>
      <c r="M776" s="217"/>
      <c r="N776" s="217"/>
      <c r="O776" s="217"/>
      <c r="P776" s="217"/>
      <c r="Q776" s="217"/>
      <c r="R776" s="217"/>
      <c r="S776" s="217"/>
      <c r="T776" s="217"/>
    </row>
    <row r="777" spans="5:20" x14ac:dyDescent="0.25">
      <c r="E777" s="217"/>
      <c r="G777" s="217"/>
      <c r="H777" s="217"/>
      <c r="J777" s="217"/>
      <c r="K777" s="217"/>
      <c r="M777" s="217"/>
      <c r="N777" s="217"/>
      <c r="O777" s="217"/>
      <c r="P777" s="217"/>
      <c r="Q777" s="217"/>
      <c r="R777" s="217"/>
      <c r="S777" s="217"/>
      <c r="T777" s="217"/>
    </row>
    <row r="778" spans="5:20" x14ac:dyDescent="0.25">
      <c r="E778" s="217"/>
      <c r="G778" s="217"/>
      <c r="H778" s="217"/>
      <c r="J778" s="217"/>
      <c r="K778" s="217"/>
      <c r="M778" s="217"/>
      <c r="N778" s="217"/>
      <c r="O778" s="217"/>
      <c r="P778" s="217"/>
      <c r="Q778" s="217"/>
      <c r="R778" s="217"/>
      <c r="S778" s="217"/>
      <c r="T778" s="217"/>
    </row>
    <row r="779" spans="5:20" x14ac:dyDescent="0.25">
      <c r="E779" s="217"/>
      <c r="G779" s="217"/>
      <c r="H779" s="217"/>
      <c r="J779" s="217"/>
      <c r="K779" s="217"/>
      <c r="M779" s="217"/>
      <c r="N779" s="217"/>
      <c r="O779" s="217"/>
      <c r="P779" s="217"/>
      <c r="Q779" s="217"/>
      <c r="R779" s="217"/>
      <c r="S779" s="217"/>
      <c r="T779" s="217"/>
    </row>
    <row r="780" spans="5:20" x14ac:dyDescent="0.25">
      <c r="E780" s="217"/>
      <c r="G780" s="217"/>
      <c r="H780" s="217"/>
      <c r="J780" s="217"/>
      <c r="K780" s="217"/>
      <c r="M780" s="217"/>
      <c r="N780" s="217"/>
      <c r="O780" s="217"/>
      <c r="P780" s="217"/>
      <c r="Q780" s="217"/>
      <c r="R780" s="217"/>
      <c r="S780" s="217"/>
      <c r="T780" s="217"/>
    </row>
    <row r="781" spans="5:20" x14ac:dyDescent="0.25">
      <c r="E781" s="217"/>
      <c r="G781" s="217"/>
      <c r="H781" s="217"/>
      <c r="J781" s="217"/>
      <c r="K781" s="217"/>
      <c r="M781" s="217"/>
      <c r="N781" s="217"/>
      <c r="O781" s="217"/>
      <c r="P781" s="217"/>
      <c r="Q781" s="217"/>
      <c r="R781" s="217"/>
      <c r="S781" s="217"/>
      <c r="T781" s="217"/>
    </row>
    <row r="782" spans="5:20" x14ac:dyDescent="0.25">
      <c r="E782" s="217"/>
      <c r="G782" s="217"/>
      <c r="H782" s="217"/>
      <c r="J782" s="217"/>
      <c r="K782" s="217"/>
      <c r="M782" s="217"/>
      <c r="N782" s="217"/>
      <c r="O782" s="217"/>
      <c r="P782" s="217"/>
      <c r="Q782" s="217"/>
      <c r="R782" s="217"/>
      <c r="S782" s="217"/>
      <c r="T782" s="217"/>
    </row>
    <row r="783" spans="5:20" x14ac:dyDescent="0.25">
      <c r="E783" s="217"/>
      <c r="G783" s="217"/>
      <c r="H783" s="217"/>
      <c r="J783" s="217"/>
      <c r="K783" s="217"/>
      <c r="M783" s="217"/>
      <c r="N783" s="217"/>
      <c r="O783" s="217"/>
      <c r="P783" s="217"/>
      <c r="Q783" s="217"/>
      <c r="R783" s="217"/>
      <c r="S783" s="217"/>
      <c r="T783" s="217"/>
    </row>
    <row r="784" spans="5:20" x14ac:dyDescent="0.25">
      <c r="E784" s="217"/>
      <c r="G784" s="217"/>
      <c r="H784" s="217"/>
      <c r="J784" s="217"/>
      <c r="K784" s="217"/>
      <c r="M784" s="217"/>
      <c r="N784" s="217"/>
      <c r="O784" s="217"/>
      <c r="P784" s="217"/>
      <c r="Q784" s="217"/>
      <c r="R784" s="217"/>
      <c r="S784" s="217"/>
      <c r="T784" s="217"/>
    </row>
    <row r="785" spans="5:20" x14ac:dyDescent="0.25">
      <c r="E785" s="217"/>
      <c r="G785" s="217"/>
      <c r="H785" s="217"/>
      <c r="J785" s="217"/>
      <c r="K785" s="217"/>
      <c r="M785" s="217"/>
      <c r="N785" s="217"/>
      <c r="O785" s="217"/>
      <c r="P785" s="217"/>
      <c r="Q785" s="217"/>
      <c r="R785" s="217"/>
      <c r="S785" s="217"/>
      <c r="T785" s="217"/>
    </row>
    <row r="786" spans="5:20" x14ac:dyDescent="0.25">
      <c r="E786" s="217"/>
      <c r="G786" s="217"/>
      <c r="H786" s="217"/>
      <c r="J786" s="217"/>
      <c r="K786" s="217"/>
      <c r="M786" s="217"/>
      <c r="N786" s="217"/>
      <c r="O786" s="217"/>
      <c r="P786" s="217"/>
      <c r="Q786" s="217"/>
      <c r="R786" s="217"/>
      <c r="S786" s="217"/>
      <c r="T786" s="217"/>
    </row>
    <row r="787" spans="5:20" x14ac:dyDescent="0.25">
      <c r="E787" s="217"/>
      <c r="G787" s="217"/>
      <c r="H787" s="217"/>
      <c r="J787" s="217"/>
      <c r="K787" s="217"/>
      <c r="M787" s="217"/>
      <c r="N787" s="217"/>
      <c r="O787" s="217"/>
      <c r="P787" s="217"/>
      <c r="Q787" s="217"/>
      <c r="R787" s="217"/>
      <c r="S787" s="217"/>
      <c r="T787" s="217"/>
    </row>
    <row r="788" spans="5:20" x14ac:dyDescent="0.25">
      <c r="E788" s="217"/>
      <c r="G788" s="217"/>
      <c r="H788" s="217"/>
      <c r="J788" s="217"/>
      <c r="K788" s="217"/>
      <c r="M788" s="217"/>
      <c r="N788" s="217"/>
      <c r="O788" s="217"/>
      <c r="P788" s="217"/>
      <c r="Q788" s="217"/>
      <c r="R788" s="217"/>
      <c r="S788" s="217"/>
      <c r="T788" s="217"/>
    </row>
    <row r="789" spans="5:20" x14ac:dyDescent="0.25">
      <c r="E789" s="217"/>
      <c r="G789" s="217"/>
      <c r="H789" s="217"/>
      <c r="J789" s="217"/>
      <c r="K789" s="217"/>
      <c r="M789" s="217"/>
      <c r="N789" s="217"/>
      <c r="O789" s="217"/>
      <c r="P789" s="217"/>
      <c r="Q789" s="217"/>
      <c r="R789" s="217"/>
      <c r="S789" s="217"/>
      <c r="T789" s="217"/>
    </row>
    <row r="790" spans="5:20" x14ac:dyDescent="0.25">
      <c r="E790" s="217"/>
      <c r="G790" s="217"/>
      <c r="H790" s="217"/>
      <c r="J790" s="217"/>
      <c r="K790" s="217"/>
      <c r="M790" s="217"/>
      <c r="N790" s="217"/>
      <c r="O790" s="217"/>
      <c r="P790" s="217"/>
      <c r="Q790" s="217"/>
      <c r="R790" s="217"/>
      <c r="S790" s="217"/>
      <c r="T790" s="217"/>
    </row>
    <row r="791" spans="5:20" x14ac:dyDescent="0.25">
      <c r="E791" s="217"/>
      <c r="G791" s="217"/>
      <c r="H791" s="217"/>
      <c r="J791" s="217"/>
      <c r="K791" s="217"/>
      <c r="M791" s="217"/>
      <c r="N791" s="217"/>
      <c r="O791" s="217"/>
      <c r="P791" s="217"/>
      <c r="Q791" s="217"/>
      <c r="R791" s="217"/>
      <c r="S791" s="217"/>
      <c r="T791" s="217"/>
    </row>
    <row r="792" spans="5:20" x14ac:dyDescent="0.25">
      <c r="E792" s="217"/>
      <c r="G792" s="217"/>
      <c r="H792" s="217"/>
      <c r="J792" s="217"/>
      <c r="K792" s="217"/>
      <c r="M792" s="217"/>
      <c r="N792" s="217"/>
      <c r="O792" s="217"/>
      <c r="P792" s="217"/>
      <c r="Q792" s="217"/>
      <c r="R792" s="217"/>
      <c r="S792" s="217"/>
      <c r="T792" s="217"/>
    </row>
    <row r="793" spans="5:20" x14ac:dyDescent="0.25">
      <c r="E793" s="217"/>
      <c r="G793" s="217"/>
      <c r="H793" s="217"/>
      <c r="J793" s="217"/>
      <c r="K793" s="217"/>
      <c r="M793" s="217"/>
      <c r="N793" s="217"/>
      <c r="O793" s="217"/>
      <c r="P793" s="217"/>
      <c r="Q793" s="217"/>
      <c r="R793" s="217"/>
      <c r="S793" s="217"/>
      <c r="T793" s="217"/>
    </row>
    <row r="794" spans="5:20" x14ac:dyDescent="0.25">
      <c r="E794" s="217"/>
      <c r="G794" s="217"/>
      <c r="H794" s="217"/>
      <c r="J794" s="217"/>
      <c r="K794" s="217"/>
      <c r="M794" s="217"/>
      <c r="N794" s="217"/>
      <c r="O794" s="217"/>
      <c r="P794" s="217"/>
      <c r="Q794" s="217"/>
      <c r="R794" s="217"/>
      <c r="S794" s="217"/>
      <c r="T794" s="217"/>
    </row>
    <row r="795" spans="5:20" x14ac:dyDescent="0.25">
      <c r="E795" s="217"/>
      <c r="G795" s="217"/>
      <c r="H795" s="217"/>
      <c r="J795" s="217"/>
      <c r="K795" s="217"/>
      <c r="M795" s="217"/>
      <c r="N795" s="217"/>
      <c r="O795" s="217"/>
      <c r="P795" s="217"/>
      <c r="Q795" s="217"/>
      <c r="R795" s="217"/>
      <c r="S795" s="217"/>
      <c r="T795" s="217"/>
    </row>
    <row r="796" spans="5:20" x14ac:dyDescent="0.25">
      <c r="E796" s="217"/>
      <c r="G796" s="217"/>
      <c r="H796" s="217"/>
      <c r="J796" s="217"/>
      <c r="K796" s="217"/>
      <c r="M796" s="217"/>
      <c r="N796" s="217"/>
      <c r="O796" s="217"/>
      <c r="P796" s="217"/>
      <c r="Q796" s="217"/>
      <c r="R796" s="217"/>
      <c r="S796" s="217"/>
      <c r="T796" s="217"/>
    </row>
    <row r="797" spans="5:20" x14ac:dyDescent="0.25">
      <c r="E797" s="217"/>
      <c r="G797" s="217"/>
      <c r="H797" s="217"/>
      <c r="J797" s="217"/>
      <c r="K797" s="217"/>
      <c r="M797" s="217"/>
      <c r="N797" s="217"/>
      <c r="O797" s="217"/>
      <c r="P797" s="217"/>
      <c r="Q797" s="217"/>
      <c r="R797" s="217"/>
      <c r="S797" s="217"/>
      <c r="T797" s="217"/>
    </row>
    <row r="798" spans="5:20" x14ac:dyDescent="0.25">
      <c r="E798" s="217"/>
      <c r="G798" s="217"/>
      <c r="H798" s="217"/>
      <c r="J798" s="217"/>
      <c r="K798" s="217"/>
      <c r="M798" s="217"/>
      <c r="N798" s="217"/>
      <c r="O798" s="217"/>
      <c r="P798" s="217"/>
      <c r="Q798" s="217"/>
      <c r="R798" s="217"/>
      <c r="S798" s="217"/>
      <c r="T798" s="217"/>
    </row>
    <row r="799" spans="5:20" x14ac:dyDescent="0.25">
      <c r="E799" s="217"/>
      <c r="G799" s="217"/>
      <c r="H799" s="217"/>
      <c r="J799" s="217"/>
      <c r="K799" s="217"/>
      <c r="M799" s="217"/>
      <c r="N799" s="217"/>
      <c r="O799" s="217"/>
      <c r="P799" s="217"/>
      <c r="Q799" s="217"/>
      <c r="R799" s="217"/>
      <c r="S799" s="217"/>
      <c r="T799" s="217"/>
    </row>
    <row r="800" spans="5:20" x14ac:dyDescent="0.25">
      <c r="E800" s="217"/>
      <c r="G800" s="217"/>
      <c r="H800" s="217"/>
      <c r="J800" s="217"/>
      <c r="K800" s="217"/>
      <c r="M800" s="217"/>
      <c r="N800" s="217"/>
      <c r="O800" s="217"/>
      <c r="P800" s="217"/>
      <c r="Q800" s="217"/>
      <c r="R800" s="217"/>
      <c r="S800" s="217"/>
      <c r="T800" s="217"/>
    </row>
    <row r="801" spans="5:20" x14ac:dyDescent="0.25">
      <c r="E801" s="217"/>
      <c r="G801" s="217"/>
      <c r="H801" s="217"/>
      <c r="J801" s="217"/>
      <c r="K801" s="217"/>
      <c r="M801" s="217"/>
      <c r="N801" s="217"/>
      <c r="O801" s="217"/>
      <c r="P801" s="217"/>
      <c r="Q801" s="217"/>
      <c r="R801" s="217"/>
      <c r="S801" s="217"/>
      <c r="T801" s="217"/>
    </row>
    <row r="802" spans="5:20" x14ac:dyDescent="0.25">
      <c r="E802" s="217"/>
      <c r="G802" s="217"/>
      <c r="H802" s="217"/>
      <c r="J802" s="217"/>
      <c r="K802" s="217"/>
      <c r="M802" s="217"/>
      <c r="N802" s="217"/>
      <c r="O802" s="217"/>
      <c r="P802" s="217"/>
      <c r="Q802" s="217"/>
      <c r="R802" s="217"/>
      <c r="S802" s="217"/>
      <c r="T802" s="217"/>
    </row>
    <row r="803" spans="5:20" x14ac:dyDescent="0.25">
      <c r="E803" s="217"/>
      <c r="G803" s="217"/>
      <c r="H803" s="217"/>
      <c r="J803" s="217"/>
      <c r="K803" s="217"/>
      <c r="M803" s="217"/>
      <c r="N803" s="217"/>
      <c r="O803" s="217"/>
      <c r="P803" s="217"/>
      <c r="Q803" s="217"/>
      <c r="R803" s="217"/>
      <c r="S803" s="217"/>
      <c r="T803" s="217"/>
    </row>
    <row r="804" spans="5:20" x14ac:dyDescent="0.25">
      <c r="E804" s="217"/>
      <c r="G804" s="217"/>
      <c r="H804" s="217"/>
      <c r="J804" s="217"/>
      <c r="K804" s="217"/>
      <c r="M804" s="217"/>
      <c r="N804" s="217"/>
      <c r="O804" s="217"/>
      <c r="P804" s="217"/>
      <c r="Q804" s="217"/>
      <c r="R804" s="217"/>
      <c r="S804" s="217"/>
      <c r="T804" s="217"/>
    </row>
    <row r="805" spans="5:20" x14ac:dyDescent="0.25">
      <c r="E805" s="217"/>
      <c r="G805" s="217"/>
      <c r="H805" s="217"/>
      <c r="J805" s="217"/>
      <c r="K805" s="217"/>
      <c r="M805" s="217"/>
      <c r="N805" s="217"/>
      <c r="O805" s="217"/>
      <c r="P805" s="217"/>
      <c r="Q805" s="217"/>
      <c r="R805" s="217"/>
      <c r="S805" s="217"/>
      <c r="T805" s="217"/>
    </row>
    <row r="806" spans="5:20" x14ac:dyDescent="0.25">
      <c r="E806" s="217"/>
      <c r="G806" s="217"/>
      <c r="H806" s="217"/>
      <c r="J806" s="217"/>
      <c r="K806" s="217"/>
      <c r="M806" s="217"/>
      <c r="N806" s="217"/>
      <c r="O806" s="217"/>
      <c r="P806" s="217"/>
      <c r="Q806" s="217"/>
      <c r="R806" s="217"/>
      <c r="S806" s="217"/>
      <c r="T806" s="217"/>
    </row>
    <row r="807" spans="5:20" x14ac:dyDescent="0.25">
      <c r="E807" s="217"/>
      <c r="G807" s="217"/>
      <c r="H807" s="217"/>
      <c r="J807" s="217"/>
      <c r="K807" s="217"/>
      <c r="M807" s="217"/>
      <c r="N807" s="217"/>
      <c r="O807" s="217"/>
      <c r="P807" s="217"/>
      <c r="Q807" s="217"/>
      <c r="R807" s="217"/>
      <c r="S807" s="217"/>
      <c r="T807" s="217"/>
    </row>
    <row r="808" spans="5:20" x14ac:dyDescent="0.25">
      <c r="E808" s="217"/>
      <c r="G808" s="217"/>
      <c r="H808" s="217"/>
      <c r="J808" s="217"/>
      <c r="K808" s="217"/>
      <c r="M808" s="217"/>
      <c r="N808" s="217"/>
      <c r="O808" s="217"/>
      <c r="P808" s="217"/>
      <c r="Q808" s="217"/>
      <c r="R808" s="217"/>
      <c r="S808" s="217"/>
      <c r="T808" s="217"/>
    </row>
    <row r="809" spans="5:20" x14ac:dyDescent="0.25">
      <c r="E809" s="217"/>
      <c r="G809" s="217"/>
      <c r="H809" s="217"/>
      <c r="J809" s="217"/>
      <c r="K809" s="217"/>
      <c r="M809" s="217"/>
      <c r="N809" s="217"/>
      <c r="O809" s="217"/>
      <c r="P809" s="217"/>
      <c r="Q809" s="217"/>
      <c r="R809" s="217"/>
      <c r="S809" s="217"/>
      <c r="T809" s="217"/>
    </row>
    <row r="810" spans="5:20" x14ac:dyDescent="0.25">
      <c r="E810" s="217"/>
      <c r="G810" s="217"/>
      <c r="H810" s="217"/>
      <c r="J810" s="217"/>
      <c r="K810" s="217"/>
      <c r="M810" s="217"/>
      <c r="N810" s="217"/>
      <c r="O810" s="217"/>
      <c r="P810" s="217"/>
      <c r="Q810" s="217"/>
      <c r="R810" s="217"/>
      <c r="S810" s="217"/>
      <c r="T810" s="217"/>
    </row>
    <row r="811" spans="5:20" x14ac:dyDescent="0.25">
      <c r="E811" s="217"/>
      <c r="G811" s="217"/>
      <c r="H811" s="217"/>
      <c r="J811" s="217"/>
      <c r="K811" s="217"/>
      <c r="M811" s="217"/>
      <c r="N811" s="217"/>
      <c r="O811" s="217"/>
      <c r="P811" s="217"/>
      <c r="Q811" s="217"/>
      <c r="R811" s="217"/>
      <c r="S811" s="217"/>
      <c r="T811" s="217"/>
    </row>
    <row r="812" spans="5:20" x14ac:dyDescent="0.25">
      <c r="E812" s="217"/>
      <c r="G812" s="217"/>
      <c r="H812" s="217"/>
      <c r="J812" s="217"/>
      <c r="K812" s="217"/>
      <c r="M812" s="217"/>
      <c r="N812" s="217"/>
      <c r="O812" s="217"/>
      <c r="P812" s="217"/>
      <c r="Q812" s="217"/>
      <c r="R812" s="217"/>
      <c r="S812" s="217"/>
      <c r="T812" s="217"/>
    </row>
    <row r="813" spans="5:20" x14ac:dyDescent="0.25">
      <c r="E813" s="217"/>
      <c r="G813" s="217"/>
      <c r="H813" s="217"/>
      <c r="J813" s="217"/>
      <c r="K813" s="217"/>
      <c r="M813" s="217"/>
      <c r="N813" s="217"/>
      <c r="O813" s="217"/>
      <c r="P813" s="217"/>
      <c r="Q813" s="217"/>
      <c r="R813" s="217"/>
      <c r="S813" s="217"/>
      <c r="T813" s="217"/>
    </row>
    <row r="814" spans="5:20" x14ac:dyDescent="0.25">
      <c r="E814" s="217"/>
      <c r="G814" s="217"/>
      <c r="H814" s="217"/>
      <c r="J814" s="217"/>
      <c r="K814" s="217"/>
      <c r="M814" s="217"/>
      <c r="N814" s="217"/>
      <c r="O814" s="217"/>
      <c r="P814" s="217"/>
      <c r="Q814" s="217"/>
      <c r="R814" s="217"/>
      <c r="S814" s="217"/>
      <c r="T814" s="217"/>
    </row>
    <row r="815" spans="5:20" x14ac:dyDescent="0.25">
      <c r="E815" s="217"/>
      <c r="G815" s="217"/>
      <c r="H815" s="217"/>
      <c r="J815" s="217"/>
      <c r="K815" s="217"/>
      <c r="M815" s="217"/>
      <c r="N815" s="217"/>
      <c r="O815" s="217"/>
      <c r="P815" s="217"/>
      <c r="Q815" s="217"/>
      <c r="R815" s="217"/>
      <c r="S815" s="217"/>
      <c r="T815" s="217"/>
    </row>
    <row r="816" spans="5:20" x14ac:dyDescent="0.25">
      <c r="E816" s="217"/>
      <c r="G816" s="217"/>
      <c r="H816" s="217"/>
      <c r="J816" s="217"/>
      <c r="K816" s="217"/>
      <c r="M816" s="217"/>
      <c r="N816" s="217"/>
      <c r="O816" s="217"/>
      <c r="P816" s="217"/>
      <c r="Q816" s="217"/>
      <c r="R816" s="217"/>
      <c r="S816" s="217"/>
      <c r="T816" s="217"/>
    </row>
    <row r="817" spans="5:20" x14ac:dyDescent="0.25">
      <c r="E817" s="217"/>
      <c r="G817" s="217"/>
      <c r="H817" s="217"/>
      <c r="J817" s="217"/>
      <c r="K817" s="217"/>
      <c r="M817" s="217"/>
      <c r="N817" s="217"/>
      <c r="O817" s="217"/>
      <c r="P817" s="217"/>
      <c r="Q817" s="217"/>
      <c r="R817" s="217"/>
      <c r="S817" s="217"/>
      <c r="T817" s="217"/>
    </row>
    <row r="818" spans="5:20" x14ac:dyDescent="0.25">
      <c r="E818" s="217"/>
      <c r="G818" s="217"/>
      <c r="H818" s="217"/>
      <c r="J818" s="217"/>
      <c r="K818" s="217"/>
      <c r="M818" s="217"/>
      <c r="N818" s="217"/>
      <c r="O818" s="217"/>
      <c r="P818" s="217"/>
      <c r="Q818" s="217"/>
      <c r="R818" s="217"/>
      <c r="S818" s="217"/>
      <c r="T818" s="217"/>
    </row>
    <row r="819" spans="5:20" x14ac:dyDescent="0.25">
      <c r="E819" s="217"/>
      <c r="G819" s="217"/>
      <c r="H819" s="217"/>
      <c r="J819" s="217"/>
      <c r="K819" s="217"/>
      <c r="M819" s="217"/>
      <c r="N819" s="217"/>
      <c r="O819" s="217"/>
      <c r="P819" s="217"/>
      <c r="Q819" s="217"/>
      <c r="R819" s="217"/>
      <c r="S819" s="217"/>
      <c r="T819" s="217"/>
    </row>
    <row r="820" spans="5:20" x14ac:dyDescent="0.25">
      <c r="E820" s="217"/>
      <c r="G820" s="217"/>
      <c r="H820" s="217"/>
      <c r="J820" s="217"/>
      <c r="K820" s="217"/>
      <c r="M820" s="217"/>
      <c r="N820" s="217"/>
      <c r="O820" s="217"/>
      <c r="P820" s="217"/>
      <c r="Q820" s="217"/>
      <c r="R820" s="217"/>
      <c r="S820" s="217"/>
      <c r="T820" s="217"/>
    </row>
    <row r="821" spans="5:20" x14ac:dyDescent="0.25">
      <c r="E821" s="217"/>
      <c r="G821" s="217"/>
      <c r="H821" s="217"/>
      <c r="J821" s="217"/>
      <c r="K821" s="217"/>
      <c r="M821" s="217"/>
      <c r="N821" s="217"/>
      <c r="O821" s="217"/>
      <c r="P821" s="217"/>
      <c r="Q821" s="217"/>
      <c r="R821" s="217"/>
      <c r="S821" s="217"/>
      <c r="T821" s="217"/>
    </row>
    <row r="822" spans="5:20" x14ac:dyDescent="0.25">
      <c r="E822" s="217"/>
      <c r="G822" s="217"/>
      <c r="H822" s="217"/>
      <c r="J822" s="217"/>
      <c r="K822" s="217"/>
      <c r="M822" s="217"/>
      <c r="N822" s="217"/>
      <c r="O822" s="217"/>
      <c r="P822" s="217"/>
      <c r="Q822" s="217"/>
      <c r="R822" s="217"/>
      <c r="S822" s="217"/>
      <c r="T822" s="217"/>
    </row>
    <row r="823" spans="5:20" x14ac:dyDescent="0.25">
      <c r="E823" s="217"/>
      <c r="G823" s="217"/>
      <c r="H823" s="217"/>
      <c r="J823" s="217"/>
      <c r="K823" s="217"/>
      <c r="M823" s="217"/>
      <c r="N823" s="217"/>
      <c r="O823" s="217"/>
      <c r="P823" s="217"/>
      <c r="Q823" s="217"/>
      <c r="R823" s="217"/>
      <c r="S823" s="217"/>
      <c r="T823" s="217"/>
    </row>
    <row r="824" spans="5:20" x14ac:dyDescent="0.25">
      <c r="E824" s="217"/>
      <c r="G824" s="217"/>
      <c r="H824" s="217"/>
      <c r="J824" s="217"/>
      <c r="K824" s="217"/>
      <c r="M824" s="217"/>
      <c r="N824" s="217"/>
      <c r="O824" s="217"/>
      <c r="P824" s="217"/>
      <c r="Q824" s="217"/>
      <c r="R824" s="217"/>
      <c r="S824" s="217"/>
      <c r="T824" s="217"/>
    </row>
    <row r="825" spans="5:20" x14ac:dyDescent="0.25">
      <c r="E825" s="217"/>
      <c r="G825" s="217"/>
      <c r="H825" s="217"/>
      <c r="J825" s="217"/>
      <c r="K825" s="217"/>
      <c r="M825" s="217"/>
      <c r="N825" s="217"/>
      <c r="O825" s="217"/>
      <c r="P825" s="217"/>
      <c r="Q825" s="217"/>
      <c r="R825" s="217"/>
      <c r="S825" s="217"/>
      <c r="T825" s="217"/>
    </row>
    <row r="826" spans="5:20" x14ac:dyDescent="0.25">
      <c r="E826" s="217"/>
      <c r="G826" s="217"/>
      <c r="H826" s="217"/>
      <c r="J826" s="217"/>
      <c r="K826" s="217"/>
      <c r="M826" s="217"/>
      <c r="N826" s="217"/>
      <c r="O826" s="217"/>
      <c r="P826" s="217"/>
      <c r="Q826" s="217"/>
      <c r="R826" s="217"/>
      <c r="S826" s="217"/>
      <c r="T826" s="217"/>
    </row>
    <row r="827" spans="5:20" x14ac:dyDescent="0.25">
      <c r="E827" s="217"/>
      <c r="G827" s="217"/>
      <c r="H827" s="217"/>
      <c r="J827" s="217"/>
      <c r="K827" s="217"/>
      <c r="M827" s="217"/>
      <c r="N827" s="217"/>
      <c r="O827" s="217"/>
      <c r="P827" s="217"/>
      <c r="Q827" s="217"/>
      <c r="R827" s="217"/>
      <c r="S827" s="217"/>
      <c r="T827" s="217"/>
    </row>
    <row r="828" spans="5:20" x14ac:dyDescent="0.25">
      <c r="E828" s="217"/>
      <c r="G828" s="217"/>
      <c r="H828" s="217"/>
      <c r="J828" s="217"/>
      <c r="K828" s="217"/>
      <c r="M828" s="217"/>
      <c r="N828" s="217"/>
      <c r="O828" s="217"/>
      <c r="P828" s="217"/>
      <c r="Q828" s="217"/>
      <c r="R828" s="217"/>
      <c r="S828" s="217"/>
      <c r="T828" s="217"/>
    </row>
    <row r="829" spans="5:20" x14ac:dyDescent="0.25">
      <c r="E829" s="217"/>
      <c r="G829" s="217"/>
      <c r="H829" s="217"/>
      <c r="J829" s="217"/>
      <c r="K829" s="217"/>
      <c r="M829" s="217"/>
      <c r="N829" s="217"/>
      <c r="O829" s="217"/>
      <c r="P829" s="217"/>
      <c r="Q829" s="217"/>
      <c r="R829" s="217"/>
      <c r="S829" s="217"/>
      <c r="T829" s="217"/>
    </row>
    <row r="830" spans="5:20" x14ac:dyDescent="0.25">
      <c r="E830" s="217"/>
      <c r="G830" s="217"/>
      <c r="H830" s="217"/>
      <c r="J830" s="217"/>
      <c r="K830" s="217"/>
      <c r="M830" s="217"/>
      <c r="N830" s="217"/>
      <c r="O830" s="217"/>
      <c r="P830" s="217"/>
      <c r="Q830" s="217"/>
      <c r="R830" s="217"/>
      <c r="S830" s="217"/>
      <c r="T830" s="217"/>
    </row>
    <row r="831" spans="5:20" x14ac:dyDescent="0.25">
      <c r="E831" s="217"/>
      <c r="G831" s="217"/>
      <c r="H831" s="217"/>
      <c r="J831" s="217"/>
      <c r="K831" s="217"/>
      <c r="M831" s="217"/>
      <c r="N831" s="217"/>
      <c r="O831" s="217"/>
      <c r="P831" s="217"/>
      <c r="Q831" s="217"/>
      <c r="R831" s="217"/>
      <c r="S831" s="217"/>
      <c r="T831" s="217"/>
    </row>
    <row r="832" spans="5:20" x14ac:dyDescent="0.25">
      <c r="E832" s="217"/>
      <c r="G832" s="217"/>
      <c r="H832" s="217"/>
      <c r="J832" s="217"/>
      <c r="K832" s="217"/>
      <c r="M832" s="217"/>
      <c r="N832" s="217"/>
      <c r="O832" s="217"/>
      <c r="P832" s="217"/>
      <c r="Q832" s="217"/>
      <c r="R832" s="217"/>
      <c r="S832" s="217"/>
      <c r="T832" s="217"/>
    </row>
    <row r="833" spans="5:20" x14ac:dyDescent="0.25">
      <c r="E833" s="217"/>
      <c r="G833" s="217"/>
      <c r="H833" s="217"/>
      <c r="J833" s="217"/>
      <c r="K833" s="217"/>
      <c r="M833" s="217"/>
      <c r="N833" s="217"/>
      <c r="O833" s="217"/>
      <c r="P833" s="217"/>
      <c r="Q833" s="217"/>
      <c r="R833" s="217"/>
      <c r="S833" s="217"/>
      <c r="T833" s="217"/>
    </row>
    <row r="834" spans="5:20" x14ac:dyDescent="0.25">
      <c r="E834" s="217"/>
      <c r="G834" s="217"/>
      <c r="H834" s="217"/>
      <c r="J834" s="217"/>
      <c r="K834" s="217"/>
      <c r="M834" s="217"/>
      <c r="N834" s="217"/>
      <c r="O834" s="217"/>
      <c r="P834" s="217"/>
      <c r="Q834" s="217"/>
      <c r="R834" s="217"/>
      <c r="S834" s="217"/>
      <c r="T834" s="217"/>
    </row>
    <row r="835" spans="5:20" x14ac:dyDescent="0.25">
      <c r="E835" s="217"/>
      <c r="G835" s="217"/>
      <c r="H835" s="217"/>
      <c r="J835" s="217"/>
      <c r="K835" s="217"/>
      <c r="M835" s="217"/>
      <c r="N835" s="217"/>
      <c r="O835" s="217"/>
      <c r="P835" s="217"/>
      <c r="Q835" s="217"/>
      <c r="R835" s="217"/>
      <c r="S835" s="217"/>
      <c r="T835" s="217"/>
    </row>
    <row r="836" spans="5:20" x14ac:dyDescent="0.25">
      <c r="E836" s="217"/>
      <c r="G836" s="217"/>
      <c r="H836" s="217"/>
      <c r="J836" s="217"/>
      <c r="K836" s="217"/>
      <c r="M836" s="217"/>
      <c r="N836" s="217"/>
      <c r="O836" s="217"/>
      <c r="P836" s="217"/>
      <c r="Q836" s="217"/>
      <c r="R836" s="217"/>
      <c r="S836" s="217"/>
      <c r="T836" s="217"/>
    </row>
    <row r="837" spans="5:20" x14ac:dyDescent="0.25">
      <c r="E837" s="217"/>
      <c r="G837" s="217"/>
      <c r="H837" s="217"/>
      <c r="J837" s="217"/>
      <c r="K837" s="217"/>
      <c r="M837" s="217"/>
      <c r="N837" s="217"/>
      <c r="O837" s="217"/>
      <c r="P837" s="217"/>
      <c r="Q837" s="217"/>
      <c r="R837" s="217"/>
      <c r="S837" s="217"/>
      <c r="T837" s="217"/>
    </row>
    <row r="838" spans="5:20" x14ac:dyDescent="0.25">
      <c r="E838" s="217"/>
      <c r="G838" s="217"/>
      <c r="H838" s="217"/>
      <c r="J838" s="217"/>
      <c r="K838" s="217"/>
      <c r="M838" s="217"/>
      <c r="N838" s="217"/>
      <c r="O838" s="217"/>
      <c r="P838" s="217"/>
      <c r="Q838" s="217"/>
      <c r="R838" s="217"/>
      <c r="S838" s="217"/>
      <c r="T838" s="217"/>
    </row>
    <row r="839" spans="5:20" x14ac:dyDescent="0.25">
      <c r="E839" s="217"/>
      <c r="G839" s="217"/>
      <c r="H839" s="217"/>
      <c r="J839" s="217"/>
      <c r="K839" s="217"/>
      <c r="M839" s="217"/>
      <c r="N839" s="217"/>
      <c r="O839" s="217"/>
      <c r="P839" s="217"/>
      <c r="Q839" s="217"/>
      <c r="R839" s="217"/>
      <c r="S839" s="217"/>
      <c r="T839" s="217"/>
    </row>
    <row r="840" spans="5:20" x14ac:dyDescent="0.25">
      <c r="E840" s="217"/>
      <c r="G840" s="217"/>
      <c r="H840" s="217"/>
      <c r="J840" s="217"/>
      <c r="K840" s="217"/>
      <c r="M840" s="217"/>
      <c r="N840" s="217"/>
      <c r="O840" s="217"/>
      <c r="P840" s="217"/>
      <c r="Q840" s="217"/>
      <c r="R840" s="217"/>
      <c r="S840" s="217"/>
      <c r="T840" s="217"/>
    </row>
    <row r="841" spans="5:20" x14ac:dyDescent="0.25">
      <c r="E841" s="217"/>
      <c r="G841" s="217"/>
      <c r="H841" s="217"/>
      <c r="J841" s="217"/>
      <c r="K841" s="217"/>
      <c r="M841" s="217"/>
      <c r="N841" s="217"/>
      <c r="O841" s="217"/>
      <c r="P841" s="217"/>
      <c r="Q841" s="217"/>
      <c r="R841" s="217"/>
      <c r="S841" s="217"/>
      <c r="T841" s="217"/>
    </row>
    <row r="842" spans="5:20" x14ac:dyDescent="0.25">
      <c r="E842" s="217"/>
      <c r="G842" s="217"/>
      <c r="H842" s="217"/>
      <c r="J842" s="217"/>
      <c r="K842" s="217"/>
      <c r="M842" s="217"/>
      <c r="N842" s="217"/>
      <c r="O842" s="217"/>
      <c r="P842" s="217"/>
      <c r="Q842" s="217"/>
      <c r="R842" s="217"/>
      <c r="S842" s="217"/>
      <c r="T842" s="217"/>
    </row>
    <row r="843" spans="5:20" x14ac:dyDescent="0.25">
      <c r="E843" s="217"/>
      <c r="G843" s="217"/>
      <c r="H843" s="217"/>
      <c r="J843" s="217"/>
      <c r="K843" s="217"/>
      <c r="M843" s="217"/>
      <c r="N843" s="217"/>
      <c r="O843" s="217"/>
      <c r="P843" s="217"/>
      <c r="Q843" s="217"/>
      <c r="R843" s="217"/>
      <c r="S843" s="217"/>
      <c r="T843" s="217"/>
    </row>
    <row r="844" spans="5:20" x14ac:dyDescent="0.25">
      <c r="E844" s="217"/>
      <c r="G844" s="217"/>
      <c r="H844" s="217"/>
      <c r="J844" s="217"/>
      <c r="K844" s="217"/>
      <c r="M844" s="217"/>
      <c r="N844" s="217"/>
      <c r="O844" s="217"/>
      <c r="P844" s="217"/>
      <c r="Q844" s="217"/>
      <c r="R844" s="217"/>
      <c r="S844" s="217"/>
      <c r="T844" s="217"/>
    </row>
    <row r="845" spans="5:20" x14ac:dyDescent="0.25">
      <c r="E845" s="217"/>
      <c r="G845" s="217"/>
      <c r="H845" s="217"/>
      <c r="J845" s="217"/>
      <c r="K845" s="217"/>
      <c r="M845" s="217"/>
      <c r="N845" s="217"/>
      <c r="O845" s="217"/>
      <c r="P845" s="217"/>
      <c r="Q845" s="217"/>
      <c r="R845" s="217"/>
      <c r="S845" s="217"/>
      <c r="T845" s="217"/>
    </row>
    <row r="846" spans="5:20" x14ac:dyDescent="0.25">
      <c r="E846" s="217"/>
      <c r="G846" s="217"/>
      <c r="H846" s="217"/>
      <c r="J846" s="217"/>
      <c r="K846" s="217"/>
      <c r="M846" s="217"/>
      <c r="N846" s="217"/>
      <c r="O846" s="217"/>
      <c r="P846" s="217"/>
      <c r="Q846" s="217"/>
      <c r="R846" s="217"/>
      <c r="S846" s="217"/>
      <c r="T846" s="217"/>
    </row>
    <row r="847" spans="5:20" x14ac:dyDescent="0.25">
      <c r="E847" s="217"/>
      <c r="G847" s="217"/>
      <c r="H847" s="217"/>
      <c r="J847" s="217"/>
      <c r="K847" s="217"/>
      <c r="M847" s="217"/>
      <c r="N847" s="217"/>
      <c r="O847" s="217"/>
      <c r="P847" s="217"/>
      <c r="Q847" s="217"/>
      <c r="R847" s="217"/>
      <c r="S847" s="217"/>
      <c r="T847" s="217"/>
    </row>
    <row r="848" spans="5:20" x14ac:dyDescent="0.25">
      <c r="E848" s="217"/>
      <c r="G848" s="217"/>
      <c r="H848" s="217"/>
      <c r="J848" s="217"/>
      <c r="K848" s="217"/>
      <c r="M848" s="217"/>
      <c r="N848" s="217"/>
      <c r="O848" s="217"/>
      <c r="P848" s="217"/>
      <c r="Q848" s="217"/>
      <c r="R848" s="217"/>
      <c r="S848" s="217"/>
      <c r="T848" s="217"/>
    </row>
    <row r="849" spans="5:20" x14ac:dyDescent="0.25">
      <c r="E849" s="217"/>
      <c r="G849" s="217"/>
      <c r="H849" s="217"/>
      <c r="J849" s="217"/>
      <c r="K849" s="217"/>
      <c r="M849" s="217"/>
      <c r="N849" s="217"/>
      <c r="O849" s="217"/>
      <c r="P849" s="217"/>
      <c r="Q849" s="217"/>
      <c r="R849" s="217"/>
      <c r="S849" s="217"/>
      <c r="T849" s="217"/>
    </row>
    <row r="850" spans="5:20" x14ac:dyDescent="0.25">
      <c r="E850" s="217"/>
      <c r="G850" s="217"/>
      <c r="H850" s="217"/>
      <c r="J850" s="217"/>
      <c r="K850" s="217"/>
      <c r="M850" s="217"/>
      <c r="N850" s="217"/>
      <c r="O850" s="217"/>
      <c r="P850" s="217"/>
      <c r="Q850" s="217"/>
      <c r="R850" s="217"/>
      <c r="S850" s="217"/>
      <c r="T850" s="217"/>
    </row>
    <row r="851" spans="5:20" x14ac:dyDescent="0.25">
      <c r="E851" s="217"/>
      <c r="G851" s="217"/>
      <c r="H851" s="217"/>
      <c r="J851" s="217"/>
      <c r="K851" s="217"/>
      <c r="M851" s="217"/>
      <c r="N851" s="217"/>
      <c r="O851" s="217"/>
      <c r="P851" s="217"/>
      <c r="Q851" s="217"/>
      <c r="R851" s="217"/>
      <c r="S851" s="217"/>
      <c r="T851" s="217"/>
    </row>
    <row r="852" spans="5:20" x14ac:dyDescent="0.25">
      <c r="E852" s="217"/>
      <c r="G852" s="217"/>
      <c r="H852" s="217"/>
      <c r="J852" s="217"/>
      <c r="K852" s="217"/>
      <c r="M852" s="217"/>
      <c r="N852" s="217"/>
      <c r="O852" s="217"/>
      <c r="P852" s="217"/>
      <c r="Q852" s="217"/>
      <c r="R852" s="217"/>
      <c r="S852" s="217"/>
      <c r="T852" s="217"/>
    </row>
    <row r="853" spans="5:20" x14ac:dyDescent="0.25">
      <c r="E853" s="217"/>
      <c r="G853" s="217"/>
      <c r="H853" s="217"/>
      <c r="J853" s="217"/>
      <c r="K853" s="217"/>
      <c r="M853" s="217"/>
      <c r="N853" s="217"/>
      <c r="O853" s="217"/>
      <c r="P853" s="217"/>
      <c r="Q853" s="217"/>
      <c r="R853" s="217"/>
      <c r="S853" s="217"/>
      <c r="T853" s="217"/>
    </row>
    <row r="854" spans="5:20" x14ac:dyDescent="0.25">
      <c r="E854" s="217"/>
      <c r="G854" s="217"/>
      <c r="H854" s="217"/>
      <c r="J854" s="217"/>
      <c r="K854" s="217"/>
      <c r="M854" s="217"/>
      <c r="N854" s="217"/>
      <c r="O854" s="217"/>
      <c r="P854" s="217"/>
      <c r="Q854" s="217"/>
      <c r="R854" s="217"/>
      <c r="S854" s="217"/>
      <c r="T854" s="217"/>
    </row>
    <row r="855" spans="5:20" x14ac:dyDescent="0.25">
      <c r="E855" s="217"/>
      <c r="G855" s="217"/>
      <c r="H855" s="217"/>
      <c r="J855" s="217"/>
      <c r="K855" s="217"/>
      <c r="M855" s="217"/>
      <c r="N855" s="217"/>
      <c r="O855" s="217"/>
      <c r="P855" s="217"/>
      <c r="Q855" s="217"/>
      <c r="R855" s="217"/>
      <c r="S855" s="217"/>
      <c r="T855" s="217"/>
    </row>
    <row r="856" spans="5:20" x14ac:dyDescent="0.25">
      <c r="E856" s="217"/>
      <c r="G856" s="217"/>
      <c r="H856" s="217"/>
      <c r="J856" s="217"/>
      <c r="K856" s="217"/>
      <c r="M856" s="217"/>
      <c r="N856" s="217"/>
      <c r="O856" s="217"/>
      <c r="P856" s="217"/>
      <c r="Q856" s="217"/>
      <c r="R856" s="217"/>
      <c r="S856" s="217"/>
      <c r="T856" s="217"/>
    </row>
    <row r="857" spans="5:20" x14ac:dyDescent="0.25">
      <c r="E857" s="217"/>
      <c r="G857" s="217"/>
      <c r="H857" s="217"/>
      <c r="J857" s="217"/>
      <c r="K857" s="217"/>
      <c r="M857" s="217"/>
      <c r="N857" s="217"/>
      <c r="O857" s="217"/>
      <c r="P857" s="217"/>
      <c r="Q857" s="217"/>
      <c r="R857" s="217"/>
      <c r="S857" s="217"/>
      <c r="T857" s="217"/>
    </row>
    <row r="858" spans="5:20" x14ac:dyDescent="0.25">
      <c r="E858" s="217"/>
      <c r="G858" s="217"/>
      <c r="H858" s="217"/>
      <c r="J858" s="217"/>
      <c r="K858" s="217"/>
      <c r="M858" s="217"/>
      <c r="N858" s="217"/>
      <c r="O858" s="217"/>
      <c r="P858" s="217"/>
      <c r="Q858" s="217"/>
      <c r="R858" s="217"/>
      <c r="S858" s="217"/>
      <c r="T858" s="217"/>
    </row>
    <row r="859" spans="5:20" x14ac:dyDescent="0.25">
      <c r="E859" s="217"/>
      <c r="G859" s="217"/>
      <c r="H859" s="217"/>
      <c r="J859" s="217"/>
      <c r="K859" s="217"/>
      <c r="M859" s="217"/>
      <c r="N859" s="217"/>
      <c r="O859" s="217"/>
      <c r="P859" s="217"/>
      <c r="Q859" s="217"/>
      <c r="R859" s="217"/>
      <c r="S859" s="217"/>
      <c r="T859" s="217"/>
    </row>
    <row r="860" spans="5:20" x14ac:dyDescent="0.25">
      <c r="E860" s="217"/>
      <c r="G860" s="217"/>
      <c r="H860" s="217"/>
      <c r="J860" s="217"/>
      <c r="K860" s="217"/>
      <c r="M860" s="217"/>
      <c r="N860" s="217"/>
      <c r="O860" s="217"/>
      <c r="P860" s="217"/>
      <c r="Q860" s="217"/>
      <c r="R860" s="217"/>
      <c r="S860" s="217"/>
      <c r="T860" s="217"/>
    </row>
    <row r="861" spans="5:20" x14ac:dyDescent="0.25">
      <c r="E861" s="217"/>
      <c r="G861" s="217"/>
      <c r="H861" s="217"/>
      <c r="J861" s="217"/>
      <c r="K861" s="217"/>
      <c r="M861" s="217"/>
      <c r="N861" s="217"/>
      <c r="O861" s="217"/>
      <c r="P861" s="217"/>
      <c r="Q861" s="217"/>
      <c r="R861" s="217"/>
      <c r="S861" s="217"/>
      <c r="T861" s="217"/>
    </row>
    <row r="862" spans="5:20" x14ac:dyDescent="0.25">
      <c r="E862" s="217"/>
      <c r="G862" s="217"/>
      <c r="H862" s="217"/>
      <c r="J862" s="217"/>
      <c r="K862" s="217"/>
      <c r="M862" s="217"/>
      <c r="N862" s="217"/>
      <c r="O862" s="217"/>
      <c r="P862" s="217"/>
      <c r="Q862" s="217"/>
      <c r="R862" s="217"/>
      <c r="S862" s="217"/>
      <c r="T862" s="217"/>
    </row>
    <row r="863" spans="5:20" x14ac:dyDescent="0.25">
      <c r="E863" s="217"/>
      <c r="G863" s="217"/>
      <c r="H863" s="217"/>
      <c r="J863" s="217"/>
      <c r="K863" s="217"/>
      <c r="M863" s="217"/>
      <c r="N863" s="217"/>
      <c r="O863" s="217"/>
      <c r="P863" s="217"/>
      <c r="Q863" s="217"/>
      <c r="R863" s="217"/>
      <c r="S863" s="217"/>
      <c r="T863" s="217"/>
    </row>
    <row r="864" spans="5:20" x14ac:dyDescent="0.25">
      <c r="E864" s="217"/>
      <c r="G864" s="217"/>
      <c r="H864" s="217"/>
      <c r="J864" s="217"/>
      <c r="K864" s="217"/>
      <c r="M864" s="217"/>
      <c r="N864" s="217"/>
      <c r="O864" s="217"/>
      <c r="P864" s="217"/>
      <c r="Q864" s="217"/>
      <c r="R864" s="217"/>
      <c r="S864" s="217"/>
      <c r="T864" s="217"/>
    </row>
    <row r="865" spans="5:20" x14ac:dyDescent="0.25">
      <c r="E865" s="217"/>
      <c r="G865" s="217"/>
      <c r="H865" s="217"/>
      <c r="J865" s="217"/>
      <c r="K865" s="217"/>
      <c r="M865" s="217"/>
      <c r="N865" s="217"/>
      <c r="O865" s="217"/>
      <c r="P865" s="217"/>
      <c r="Q865" s="217"/>
      <c r="R865" s="217"/>
      <c r="S865" s="217"/>
      <c r="T865" s="217"/>
    </row>
    <row r="866" spans="5:20" x14ac:dyDescent="0.25">
      <c r="E866" s="217"/>
      <c r="G866" s="217"/>
      <c r="H866" s="217"/>
      <c r="J866" s="217"/>
      <c r="K866" s="217"/>
      <c r="M866" s="217"/>
      <c r="N866" s="217"/>
      <c r="O866" s="217"/>
      <c r="P866" s="217"/>
      <c r="Q866" s="217"/>
      <c r="R866" s="217"/>
      <c r="S866" s="217"/>
      <c r="T866" s="217"/>
    </row>
    <row r="867" spans="5:20" x14ac:dyDescent="0.25">
      <c r="E867" s="217"/>
      <c r="G867" s="217"/>
      <c r="H867" s="217"/>
      <c r="J867" s="217"/>
      <c r="K867" s="217"/>
      <c r="M867" s="217"/>
      <c r="N867" s="217"/>
      <c r="O867" s="217"/>
      <c r="P867" s="217"/>
      <c r="Q867" s="217"/>
      <c r="R867" s="217"/>
      <c r="S867" s="217"/>
      <c r="T867" s="217"/>
    </row>
    <row r="868" spans="5:20" x14ac:dyDescent="0.25">
      <c r="E868" s="217"/>
      <c r="G868" s="217"/>
      <c r="H868" s="217"/>
      <c r="J868" s="217"/>
      <c r="K868" s="217"/>
      <c r="M868" s="217"/>
      <c r="N868" s="217"/>
      <c r="O868" s="217"/>
      <c r="P868" s="217"/>
      <c r="Q868" s="217"/>
      <c r="R868" s="217"/>
      <c r="S868" s="217"/>
      <c r="T868" s="217"/>
    </row>
    <row r="869" spans="5:20" x14ac:dyDescent="0.25">
      <c r="E869" s="217"/>
      <c r="G869" s="217"/>
      <c r="H869" s="217"/>
      <c r="J869" s="217"/>
      <c r="K869" s="217"/>
      <c r="M869" s="217"/>
      <c r="N869" s="217"/>
      <c r="O869" s="217"/>
      <c r="P869" s="217"/>
      <c r="Q869" s="217"/>
      <c r="R869" s="217"/>
      <c r="S869" s="217"/>
      <c r="T869" s="217"/>
    </row>
    <row r="870" spans="5:20" x14ac:dyDescent="0.25">
      <c r="E870" s="217"/>
      <c r="G870" s="217"/>
      <c r="H870" s="217"/>
      <c r="J870" s="217"/>
      <c r="K870" s="217"/>
      <c r="M870" s="217"/>
      <c r="N870" s="217"/>
      <c r="O870" s="217"/>
      <c r="P870" s="217"/>
      <c r="Q870" s="217"/>
      <c r="R870" s="217"/>
      <c r="S870" s="217"/>
      <c r="T870" s="217"/>
    </row>
    <row r="871" spans="5:20" x14ac:dyDescent="0.25">
      <c r="E871" s="217"/>
      <c r="G871" s="217"/>
      <c r="H871" s="217"/>
      <c r="J871" s="217"/>
      <c r="K871" s="217"/>
      <c r="M871" s="217"/>
      <c r="N871" s="217"/>
      <c r="O871" s="217"/>
      <c r="P871" s="217"/>
      <c r="Q871" s="217"/>
      <c r="R871" s="217"/>
      <c r="S871" s="217"/>
      <c r="T871" s="217"/>
    </row>
    <row r="872" spans="5:20" x14ac:dyDescent="0.25">
      <c r="E872" s="217"/>
      <c r="G872" s="217"/>
      <c r="H872" s="217"/>
      <c r="J872" s="217"/>
      <c r="K872" s="217"/>
      <c r="M872" s="217"/>
      <c r="N872" s="217"/>
      <c r="O872" s="217"/>
      <c r="P872" s="217"/>
      <c r="Q872" s="217"/>
      <c r="R872" s="217"/>
      <c r="S872" s="217"/>
      <c r="T872" s="217"/>
    </row>
    <row r="873" spans="5:20" x14ac:dyDescent="0.25">
      <c r="E873" s="217"/>
      <c r="G873" s="217"/>
      <c r="H873" s="217"/>
      <c r="J873" s="217"/>
      <c r="K873" s="217"/>
      <c r="M873" s="217"/>
      <c r="N873" s="217"/>
      <c r="O873" s="217"/>
      <c r="P873" s="217"/>
      <c r="Q873" s="217"/>
      <c r="R873" s="217"/>
      <c r="S873" s="217"/>
      <c r="T873" s="217"/>
    </row>
    <row r="874" spans="5:20" x14ac:dyDescent="0.25">
      <c r="E874" s="217"/>
      <c r="G874" s="217"/>
      <c r="H874" s="217"/>
      <c r="J874" s="217"/>
      <c r="K874" s="217"/>
      <c r="M874" s="217"/>
      <c r="N874" s="217"/>
      <c r="O874" s="217"/>
      <c r="P874" s="217"/>
      <c r="Q874" s="217"/>
      <c r="R874" s="217"/>
      <c r="S874" s="217"/>
      <c r="T874" s="217"/>
    </row>
    <row r="875" spans="5:20" x14ac:dyDescent="0.25">
      <c r="E875" s="217"/>
      <c r="G875" s="217"/>
      <c r="H875" s="217"/>
      <c r="J875" s="217"/>
      <c r="K875" s="217"/>
      <c r="M875" s="217"/>
      <c r="N875" s="217"/>
      <c r="O875" s="217"/>
      <c r="P875" s="217"/>
      <c r="Q875" s="217"/>
      <c r="R875" s="217"/>
      <c r="S875" s="217"/>
      <c r="T875" s="217"/>
    </row>
    <row r="876" spans="5:20" x14ac:dyDescent="0.25">
      <c r="E876" s="217"/>
      <c r="G876" s="217"/>
      <c r="H876" s="217"/>
      <c r="J876" s="217"/>
      <c r="K876" s="217"/>
      <c r="M876" s="217"/>
      <c r="N876" s="217"/>
      <c r="O876" s="217"/>
      <c r="P876" s="217"/>
      <c r="Q876" s="217"/>
      <c r="R876" s="217"/>
      <c r="S876" s="217"/>
      <c r="T876" s="217"/>
    </row>
    <row r="877" spans="5:20" x14ac:dyDescent="0.25">
      <c r="E877" s="217"/>
      <c r="G877" s="217"/>
      <c r="H877" s="217"/>
      <c r="J877" s="217"/>
      <c r="K877" s="217"/>
      <c r="M877" s="217"/>
      <c r="N877" s="217"/>
      <c r="O877" s="217"/>
      <c r="P877" s="217"/>
      <c r="Q877" s="217"/>
      <c r="R877" s="217"/>
      <c r="S877" s="217"/>
      <c r="T877" s="217"/>
    </row>
    <row r="878" spans="5:20" x14ac:dyDescent="0.25">
      <c r="E878" s="217"/>
      <c r="G878" s="217"/>
      <c r="H878" s="217"/>
      <c r="J878" s="217"/>
      <c r="K878" s="217"/>
      <c r="M878" s="217"/>
      <c r="N878" s="217"/>
      <c r="O878" s="217"/>
      <c r="P878" s="217"/>
      <c r="Q878" s="217"/>
      <c r="R878" s="217"/>
      <c r="S878" s="217"/>
      <c r="T878" s="217"/>
    </row>
    <row r="879" spans="5:20" x14ac:dyDescent="0.25">
      <c r="E879" s="217"/>
      <c r="G879" s="217"/>
      <c r="H879" s="217"/>
      <c r="J879" s="217"/>
      <c r="K879" s="217"/>
      <c r="M879" s="217"/>
      <c r="N879" s="217"/>
      <c r="O879" s="217"/>
      <c r="P879" s="217"/>
      <c r="Q879" s="217"/>
      <c r="R879" s="217"/>
      <c r="S879" s="217"/>
      <c r="T879" s="217"/>
    </row>
    <row r="880" spans="5:20" x14ac:dyDescent="0.25">
      <c r="E880" s="217"/>
      <c r="G880" s="217"/>
      <c r="H880" s="217"/>
      <c r="J880" s="217"/>
      <c r="K880" s="217"/>
      <c r="M880" s="217"/>
      <c r="N880" s="217"/>
      <c r="O880" s="217"/>
      <c r="P880" s="217"/>
      <c r="Q880" s="217"/>
      <c r="R880" s="217"/>
      <c r="S880" s="217"/>
      <c r="T880" s="217"/>
    </row>
    <row r="881" spans="5:20" x14ac:dyDescent="0.25">
      <c r="E881" s="217"/>
      <c r="G881" s="217"/>
      <c r="H881" s="217"/>
      <c r="J881" s="217"/>
      <c r="K881" s="217"/>
      <c r="M881" s="217"/>
      <c r="N881" s="217"/>
      <c r="O881" s="217"/>
      <c r="P881" s="217"/>
      <c r="Q881" s="217"/>
      <c r="R881" s="217"/>
      <c r="S881" s="217"/>
      <c r="T881" s="217"/>
    </row>
    <row r="882" spans="5:20" x14ac:dyDescent="0.25">
      <c r="E882" s="217"/>
      <c r="G882" s="217"/>
      <c r="H882" s="217"/>
      <c r="J882" s="217"/>
      <c r="K882" s="217"/>
      <c r="M882" s="217"/>
      <c r="N882" s="217"/>
      <c r="O882" s="217"/>
      <c r="P882" s="217"/>
      <c r="Q882" s="217"/>
      <c r="R882" s="217"/>
      <c r="S882" s="217"/>
      <c r="T882" s="217"/>
    </row>
    <row r="883" spans="5:20" x14ac:dyDescent="0.25">
      <c r="E883" s="217"/>
      <c r="G883" s="217"/>
      <c r="H883" s="217"/>
      <c r="J883" s="217"/>
      <c r="K883" s="217"/>
      <c r="M883" s="217"/>
      <c r="N883" s="217"/>
      <c r="O883" s="217"/>
      <c r="P883" s="217"/>
      <c r="Q883" s="217"/>
      <c r="R883" s="217"/>
      <c r="S883" s="217"/>
      <c r="T883" s="217"/>
    </row>
    <row r="884" spans="5:20" x14ac:dyDescent="0.25">
      <c r="E884" s="217"/>
      <c r="G884" s="217"/>
      <c r="H884" s="217"/>
      <c r="J884" s="217"/>
      <c r="K884" s="217"/>
      <c r="M884" s="217"/>
      <c r="N884" s="217"/>
      <c r="O884" s="217"/>
      <c r="P884" s="217"/>
      <c r="Q884" s="217"/>
      <c r="R884" s="217"/>
      <c r="S884" s="217"/>
      <c r="T884" s="217"/>
    </row>
    <row r="885" spans="5:20" x14ac:dyDescent="0.25">
      <c r="E885" s="217"/>
      <c r="G885" s="217"/>
      <c r="H885" s="217"/>
      <c r="J885" s="217"/>
      <c r="K885" s="217"/>
      <c r="M885" s="217"/>
      <c r="N885" s="217"/>
      <c r="O885" s="217"/>
      <c r="P885" s="217"/>
      <c r="Q885" s="217"/>
      <c r="R885" s="217"/>
      <c r="S885" s="217"/>
      <c r="T885" s="217"/>
    </row>
    <row r="886" spans="5:20" x14ac:dyDescent="0.25">
      <c r="E886" s="217"/>
      <c r="G886" s="217"/>
      <c r="H886" s="217"/>
      <c r="J886" s="217"/>
      <c r="K886" s="217"/>
      <c r="M886" s="217"/>
      <c r="N886" s="217"/>
      <c r="O886" s="217"/>
      <c r="P886" s="217"/>
      <c r="Q886" s="217"/>
      <c r="R886" s="217"/>
      <c r="S886" s="217"/>
      <c r="T886" s="217"/>
    </row>
    <row r="887" spans="5:20" x14ac:dyDescent="0.25">
      <c r="E887" s="217"/>
      <c r="G887" s="217"/>
      <c r="H887" s="217"/>
      <c r="J887" s="217"/>
      <c r="K887" s="217"/>
      <c r="M887" s="217"/>
      <c r="N887" s="217"/>
      <c r="O887" s="217"/>
      <c r="P887" s="217"/>
      <c r="Q887" s="217"/>
      <c r="R887" s="217"/>
      <c r="S887" s="217"/>
      <c r="T887" s="217"/>
    </row>
    <row r="888" spans="5:20" x14ac:dyDescent="0.25">
      <c r="E888" s="217"/>
      <c r="G888" s="217"/>
      <c r="H888" s="217"/>
      <c r="J888" s="217"/>
      <c r="K888" s="217"/>
      <c r="M888" s="217"/>
      <c r="N888" s="217"/>
      <c r="O888" s="217"/>
      <c r="P888" s="217"/>
      <c r="Q888" s="217"/>
      <c r="R888" s="217"/>
      <c r="S888" s="217"/>
      <c r="T888" s="217"/>
    </row>
    <row r="889" spans="5:20" x14ac:dyDescent="0.25">
      <c r="E889" s="217"/>
      <c r="G889" s="217"/>
      <c r="H889" s="217"/>
      <c r="J889" s="217"/>
      <c r="K889" s="217"/>
      <c r="M889" s="217"/>
      <c r="N889" s="217"/>
      <c r="O889" s="217"/>
      <c r="P889" s="217"/>
      <c r="Q889" s="217"/>
      <c r="R889" s="217"/>
      <c r="S889" s="217"/>
      <c r="T889" s="217"/>
    </row>
    <row r="890" spans="5:20" x14ac:dyDescent="0.25">
      <c r="E890" s="217"/>
      <c r="G890" s="217"/>
      <c r="H890" s="217"/>
      <c r="J890" s="217"/>
      <c r="K890" s="217"/>
      <c r="M890" s="217"/>
      <c r="N890" s="217"/>
      <c r="O890" s="217"/>
      <c r="P890" s="217"/>
      <c r="Q890" s="217"/>
      <c r="R890" s="217"/>
      <c r="S890" s="217"/>
      <c r="T890" s="217"/>
    </row>
    <row r="891" spans="5:20" x14ac:dyDescent="0.25">
      <c r="E891" s="217"/>
      <c r="G891" s="217"/>
      <c r="H891" s="217"/>
      <c r="J891" s="217"/>
      <c r="K891" s="217"/>
      <c r="M891" s="217"/>
      <c r="N891" s="217"/>
      <c r="O891" s="217"/>
      <c r="P891" s="217"/>
      <c r="Q891" s="217"/>
      <c r="R891" s="217"/>
      <c r="S891" s="217"/>
      <c r="T891" s="217"/>
    </row>
    <row r="892" spans="5:20" x14ac:dyDescent="0.25">
      <c r="E892" s="217"/>
      <c r="G892" s="217"/>
      <c r="H892" s="217"/>
      <c r="J892" s="217"/>
      <c r="K892" s="217"/>
      <c r="M892" s="217"/>
      <c r="N892" s="217"/>
      <c r="O892" s="217"/>
      <c r="P892" s="217"/>
      <c r="Q892" s="217"/>
      <c r="R892" s="217"/>
      <c r="S892" s="217"/>
      <c r="T892" s="217"/>
    </row>
    <row r="893" spans="5:20" x14ac:dyDescent="0.25">
      <c r="E893" s="217"/>
      <c r="G893" s="217"/>
      <c r="H893" s="217"/>
      <c r="J893" s="217"/>
      <c r="K893" s="217"/>
      <c r="M893" s="217"/>
      <c r="N893" s="217"/>
      <c r="O893" s="217"/>
      <c r="P893" s="217"/>
      <c r="Q893" s="217"/>
      <c r="R893" s="217"/>
      <c r="S893" s="217"/>
      <c r="T893" s="217"/>
    </row>
    <row r="894" spans="5:20" x14ac:dyDescent="0.25">
      <c r="E894" s="217"/>
      <c r="G894" s="217"/>
      <c r="H894" s="217"/>
      <c r="J894" s="217"/>
      <c r="K894" s="217"/>
      <c r="M894" s="217"/>
      <c r="N894" s="217"/>
      <c r="O894" s="217"/>
      <c r="P894" s="217"/>
      <c r="Q894" s="217"/>
      <c r="R894" s="217"/>
      <c r="S894" s="217"/>
      <c r="T894" s="217"/>
    </row>
    <row r="895" spans="5:20" x14ac:dyDescent="0.25">
      <c r="E895" s="217"/>
      <c r="G895" s="217"/>
      <c r="H895" s="217"/>
      <c r="J895" s="217"/>
      <c r="K895" s="217"/>
      <c r="M895" s="217"/>
      <c r="N895" s="217"/>
      <c r="O895" s="217"/>
      <c r="P895" s="217"/>
      <c r="Q895" s="217"/>
      <c r="R895" s="217"/>
      <c r="S895" s="217"/>
      <c r="T895" s="217"/>
    </row>
    <row r="896" spans="5:20" x14ac:dyDescent="0.25">
      <c r="E896" s="217"/>
      <c r="G896" s="217"/>
      <c r="H896" s="217"/>
      <c r="J896" s="217"/>
      <c r="K896" s="217"/>
      <c r="M896" s="217"/>
      <c r="N896" s="217"/>
      <c r="O896" s="217"/>
      <c r="P896" s="217"/>
      <c r="Q896" s="217"/>
      <c r="R896" s="217"/>
      <c r="S896" s="217"/>
      <c r="T896" s="217"/>
    </row>
    <row r="897" spans="5:20" x14ac:dyDescent="0.25">
      <c r="E897" s="217"/>
      <c r="G897" s="217"/>
      <c r="H897" s="217"/>
      <c r="J897" s="217"/>
      <c r="K897" s="217"/>
      <c r="M897" s="217"/>
      <c r="N897" s="217"/>
      <c r="O897" s="217"/>
      <c r="P897" s="217"/>
      <c r="Q897" s="217"/>
      <c r="R897" s="217"/>
      <c r="S897" s="217"/>
      <c r="T897" s="217"/>
    </row>
    <row r="898" spans="5:20" x14ac:dyDescent="0.25">
      <c r="E898" s="217"/>
      <c r="G898" s="217"/>
      <c r="H898" s="217"/>
      <c r="J898" s="217"/>
      <c r="K898" s="217"/>
      <c r="M898" s="217"/>
      <c r="N898" s="217"/>
      <c r="O898" s="217"/>
      <c r="P898" s="217"/>
      <c r="Q898" s="217"/>
      <c r="R898" s="217"/>
      <c r="S898" s="217"/>
      <c r="T898" s="217"/>
    </row>
    <row r="899" spans="5:20" x14ac:dyDescent="0.25">
      <c r="E899" s="217"/>
      <c r="G899" s="217"/>
      <c r="H899" s="217"/>
      <c r="J899" s="217"/>
      <c r="K899" s="217"/>
      <c r="M899" s="217"/>
      <c r="N899" s="217"/>
      <c r="O899" s="217"/>
      <c r="P899" s="217"/>
      <c r="Q899" s="217"/>
      <c r="R899" s="217"/>
      <c r="S899" s="217"/>
      <c r="T899" s="217"/>
    </row>
    <row r="900" spans="5:20" x14ac:dyDescent="0.25">
      <c r="E900" s="217"/>
      <c r="G900" s="217"/>
      <c r="H900" s="217"/>
      <c r="J900" s="217"/>
      <c r="K900" s="217"/>
      <c r="M900" s="217"/>
      <c r="N900" s="217"/>
      <c r="O900" s="217"/>
      <c r="P900" s="217"/>
      <c r="Q900" s="217"/>
      <c r="R900" s="217"/>
      <c r="S900" s="217"/>
      <c r="T900" s="217"/>
    </row>
    <row r="901" spans="5:20" x14ac:dyDescent="0.25">
      <c r="E901" s="217"/>
      <c r="G901" s="217"/>
      <c r="H901" s="217"/>
      <c r="J901" s="217"/>
      <c r="K901" s="217"/>
      <c r="M901" s="217"/>
      <c r="N901" s="217"/>
      <c r="O901" s="217"/>
      <c r="P901" s="217"/>
      <c r="Q901" s="217"/>
      <c r="R901" s="217"/>
      <c r="S901" s="217"/>
      <c r="T901" s="217"/>
    </row>
    <row r="902" spans="5:20" x14ac:dyDescent="0.25">
      <c r="E902" s="217"/>
      <c r="G902" s="217"/>
      <c r="H902" s="217"/>
      <c r="J902" s="217"/>
      <c r="K902" s="217"/>
      <c r="M902" s="217"/>
      <c r="N902" s="217"/>
      <c r="O902" s="217"/>
      <c r="P902" s="217"/>
      <c r="Q902" s="217"/>
      <c r="R902" s="217"/>
      <c r="S902" s="217"/>
      <c r="T902" s="217"/>
    </row>
    <row r="903" spans="5:20" x14ac:dyDescent="0.25">
      <c r="E903" s="217"/>
      <c r="G903" s="217"/>
      <c r="H903" s="217"/>
      <c r="J903" s="217"/>
      <c r="K903" s="217"/>
      <c r="M903" s="217"/>
      <c r="N903" s="217"/>
      <c r="O903" s="217"/>
      <c r="P903" s="217"/>
      <c r="Q903" s="217"/>
      <c r="R903" s="217"/>
      <c r="S903" s="217"/>
      <c r="T903" s="217"/>
    </row>
    <row r="904" spans="5:20" x14ac:dyDescent="0.25">
      <c r="E904" s="217"/>
      <c r="G904" s="217"/>
      <c r="H904" s="217"/>
      <c r="J904" s="217"/>
      <c r="K904" s="217"/>
      <c r="M904" s="217"/>
      <c r="N904" s="217"/>
      <c r="O904" s="217"/>
      <c r="P904" s="217"/>
      <c r="Q904" s="217"/>
      <c r="R904" s="217"/>
      <c r="S904" s="217"/>
      <c r="T904" s="217"/>
    </row>
    <row r="905" spans="5:20" x14ac:dyDescent="0.25">
      <c r="E905" s="217"/>
      <c r="G905" s="217"/>
      <c r="H905" s="217"/>
      <c r="J905" s="217"/>
      <c r="K905" s="217"/>
      <c r="M905" s="217"/>
      <c r="N905" s="217"/>
      <c r="O905" s="217"/>
      <c r="P905" s="217"/>
      <c r="Q905" s="217"/>
      <c r="R905" s="217"/>
      <c r="S905" s="217"/>
      <c r="T905" s="217"/>
    </row>
    <row r="906" spans="5:20" x14ac:dyDescent="0.25">
      <c r="E906" s="217"/>
      <c r="G906" s="217"/>
      <c r="H906" s="217"/>
      <c r="J906" s="217"/>
      <c r="K906" s="217"/>
      <c r="M906" s="217"/>
      <c r="N906" s="217"/>
      <c r="O906" s="217"/>
      <c r="P906" s="217"/>
      <c r="Q906" s="217"/>
      <c r="R906" s="217"/>
      <c r="S906" s="217"/>
      <c r="T906" s="217"/>
    </row>
    <row r="907" spans="5:20" x14ac:dyDescent="0.25">
      <c r="E907" s="217"/>
      <c r="G907" s="217"/>
      <c r="H907" s="217"/>
      <c r="J907" s="217"/>
      <c r="K907" s="217"/>
      <c r="M907" s="217"/>
      <c r="N907" s="217"/>
      <c r="O907" s="217"/>
      <c r="P907" s="217"/>
      <c r="Q907" s="217"/>
      <c r="R907" s="217"/>
      <c r="S907" s="217"/>
      <c r="T907" s="217"/>
    </row>
    <row r="908" spans="5:20" x14ac:dyDescent="0.25">
      <c r="E908" s="217"/>
      <c r="G908" s="217"/>
      <c r="H908" s="217"/>
      <c r="J908" s="217"/>
      <c r="K908" s="217"/>
      <c r="M908" s="217"/>
      <c r="N908" s="217"/>
      <c r="O908" s="217"/>
      <c r="P908" s="217"/>
      <c r="Q908" s="217"/>
      <c r="R908" s="217"/>
      <c r="S908" s="217"/>
      <c r="T908" s="217"/>
    </row>
    <row r="909" spans="5:20" x14ac:dyDescent="0.25">
      <c r="E909" s="217"/>
      <c r="G909" s="217"/>
      <c r="H909" s="217"/>
      <c r="J909" s="217"/>
      <c r="K909" s="217"/>
      <c r="M909" s="217"/>
      <c r="N909" s="217"/>
      <c r="O909" s="217"/>
      <c r="P909" s="217"/>
      <c r="Q909" s="217"/>
      <c r="R909" s="217"/>
      <c r="S909" s="217"/>
      <c r="T909" s="217"/>
    </row>
    <row r="910" spans="5:20" x14ac:dyDescent="0.25">
      <c r="E910" s="217"/>
      <c r="G910" s="217"/>
      <c r="H910" s="217"/>
      <c r="J910" s="217"/>
      <c r="K910" s="217"/>
      <c r="M910" s="217"/>
      <c r="N910" s="217"/>
      <c r="O910" s="217"/>
      <c r="P910" s="217"/>
      <c r="Q910" s="217"/>
      <c r="R910" s="217"/>
      <c r="S910" s="217"/>
      <c r="T910" s="217"/>
    </row>
    <row r="911" spans="5:20" x14ac:dyDescent="0.25">
      <c r="E911" s="217"/>
      <c r="G911" s="217"/>
      <c r="H911" s="217"/>
      <c r="J911" s="217"/>
      <c r="K911" s="217"/>
      <c r="M911" s="217"/>
      <c r="N911" s="217"/>
      <c r="O911" s="217"/>
      <c r="P911" s="217"/>
      <c r="Q911" s="217"/>
      <c r="R911" s="217"/>
      <c r="S911" s="217"/>
      <c r="T911" s="217"/>
    </row>
    <row r="912" spans="5:20" x14ac:dyDescent="0.25">
      <c r="E912" s="217"/>
      <c r="G912" s="217"/>
      <c r="H912" s="217"/>
      <c r="J912" s="217"/>
      <c r="K912" s="217"/>
      <c r="M912" s="217"/>
      <c r="N912" s="217"/>
      <c r="O912" s="217"/>
      <c r="P912" s="217"/>
      <c r="Q912" s="217"/>
      <c r="R912" s="217"/>
      <c r="S912" s="217"/>
      <c r="T912" s="217"/>
    </row>
    <row r="913" spans="5:20" x14ac:dyDescent="0.25">
      <c r="E913" s="217"/>
      <c r="G913" s="217"/>
      <c r="H913" s="217"/>
      <c r="J913" s="217"/>
      <c r="K913" s="217"/>
      <c r="M913" s="217"/>
      <c r="N913" s="217"/>
      <c r="O913" s="217"/>
      <c r="P913" s="217"/>
      <c r="Q913" s="217"/>
      <c r="R913" s="217"/>
      <c r="S913" s="217"/>
      <c r="T913" s="217"/>
    </row>
    <row r="914" spans="5:20" x14ac:dyDescent="0.25">
      <c r="E914" s="217"/>
      <c r="G914" s="217"/>
      <c r="H914" s="217"/>
      <c r="J914" s="217"/>
      <c r="K914" s="217"/>
      <c r="M914" s="217"/>
      <c r="N914" s="217"/>
      <c r="O914" s="217"/>
      <c r="P914" s="217"/>
      <c r="Q914" s="217"/>
      <c r="R914" s="217"/>
      <c r="S914" s="217"/>
      <c r="T914" s="217"/>
    </row>
    <row r="915" spans="5:20" x14ac:dyDescent="0.25">
      <c r="E915" s="217"/>
      <c r="G915" s="217"/>
      <c r="H915" s="217"/>
      <c r="J915" s="217"/>
      <c r="K915" s="217"/>
      <c r="M915" s="217"/>
      <c r="N915" s="217"/>
      <c r="O915" s="217"/>
      <c r="P915" s="217"/>
      <c r="Q915" s="217"/>
      <c r="R915" s="217"/>
      <c r="S915" s="217"/>
      <c r="T915" s="217"/>
    </row>
    <row r="916" spans="5:20" x14ac:dyDescent="0.25">
      <c r="E916" s="217"/>
      <c r="G916" s="217"/>
      <c r="H916" s="217"/>
      <c r="J916" s="217"/>
      <c r="K916" s="217"/>
      <c r="M916" s="217"/>
      <c r="N916" s="217"/>
      <c r="O916" s="217"/>
      <c r="P916" s="217"/>
      <c r="Q916" s="217"/>
      <c r="R916" s="217"/>
      <c r="S916" s="217"/>
      <c r="T916" s="217"/>
    </row>
    <row r="917" spans="5:20" x14ac:dyDescent="0.25">
      <c r="E917" s="217"/>
      <c r="G917" s="217"/>
      <c r="H917" s="217"/>
      <c r="J917" s="217"/>
      <c r="K917" s="217"/>
      <c r="M917" s="217"/>
      <c r="N917" s="217"/>
      <c r="O917" s="217"/>
      <c r="P917" s="217"/>
      <c r="Q917" s="217"/>
      <c r="R917" s="217"/>
      <c r="S917" s="217"/>
      <c r="T917" s="217"/>
    </row>
    <row r="918" spans="5:20" x14ac:dyDescent="0.25">
      <c r="E918" s="217"/>
      <c r="G918" s="217"/>
      <c r="H918" s="217"/>
      <c r="J918" s="217"/>
      <c r="K918" s="217"/>
      <c r="M918" s="217"/>
      <c r="N918" s="217"/>
      <c r="O918" s="217"/>
      <c r="P918" s="217"/>
      <c r="Q918" s="217"/>
      <c r="R918" s="217"/>
      <c r="S918" s="217"/>
      <c r="T918" s="217"/>
    </row>
    <row r="919" spans="5:20" x14ac:dyDescent="0.25">
      <c r="E919" s="217"/>
      <c r="G919" s="217"/>
      <c r="H919" s="217"/>
      <c r="J919" s="217"/>
      <c r="K919" s="217"/>
      <c r="M919" s="217"/>
      <c r="N919" s="217"/>
      <c r="O919" s="217"/>
      <c r="P919" s="217"/>
      <c r="Q919" s="217"/>
      <c r="R919" s="217"/>
      <c r="S919" s="217"/>
      <c r="T919" s="217"/>
    </row>
    <row r="920" spans="5:20" x14ac:dyDescent="0.25">
      <c r="E920" s="217"/>
      <c r="G920" s="217"/>
      <c r="H920" s="217"/>
      <c r="J920" s="217"/>
      <c r="K920" s="217"/>
      <c r="M920" s="217"/>
      <c r="N920" s="217"/>
      <c r="O920" s="217"/>
      <c r="P920" s="217"/>
      <c r="Q920" s="217"/>
      <c r="R920" s="217"/>
      <c r="S920" s="217"/>
      <c r="T920" s="217"/>
    </row>
    <row r="921" spans="5:20" x14ac:dyDescent="0.25">
      <c r="E921" s="217"/>
      <c r="G921" s="217"/>
      <c r="H921" s="217"/>
      <c r="J921" s="217"/>
      <c r="K921" s="217"/>
      <c r="M921" s="217"/>
      <c r="N921" s="217"/>
      <c r="O921" s="217"/>
      <c r="P921" s="217"/>
      <c r="Q921" s="217"/>
      <c r="R921" s="217"/>
      <c r="S921" s="217"/>
      <c r="T921" s="217"/>
    </row>
    <row r="922" spans="5:20" x14ac:dyDescent="0.25">
      <c r="E922" s="217"/>
      <c r="G922" s="217"/>
      <c r="H922" s="217"/>
      <c r="J922" s="217"/>
      <c r="K922" s="217"/>
      <c r="M922" s="217"/>
      <c r="N922" s="217"/>
      <c r="O922" s="217"/>
      <c r="P922" s="217"/>
      <c r="Q922" s="217"/>
      <c r="R922" s="217"/>
      <c r="S922" s="217"/>
      <c r="T922" s="217"/>
    </row>
    <row r="923" spans="5:20" x14ac:dyDescent="0.25">
      <c r="E923" s="217"/>
      <c r="G923" s="217"/>
      <c r="H923" s="217"/>
      <c r="J923" s="217"/>
      <c r="K923" s="217"/>
      <c r="M923" s="217"/>
      <c r="N923" s="217"/>
      <c r="O923" s="217"/>
      <c r="P923" s="217"/>
      <c r="Q923" s="217"/>
      <c r="R923" s="217"/>
      <c r="S923" s="217"/>
      <c r="T923" s="217"/>
    </row>
    <row r="924" spans="5:20" x14ac:dyDescent="0.25">
      <c r="E924" s="217"/>
      <c r="G924" s="217"/>
      <c r="H924" s="217"/>
      <c r="J924" s="217"/>
      <c r="K924" s="217"/>
      <c r="M924" s="217"/>
      <c r="N924" s="217"/>
      <c r="O924" s="217"/>
      <c r="P924" s="217"/>
      <c r="Q924" s="217"/>
      <c r="R924" s="217"/>
      <c r="S924" s="217"/>
      <c r="T924" s="217"/>
    </row>
    <row r="925" spans="5:20" x14ac:dyDescent="0.25">
      <c r="E925" s="217"/>
      <c r="G925" s="217"/>
      <c r="H925" s="217"/>
      <c r="J925" s="217"/>
      <c r="K925" s="217"/>
      <c r="M925" s="217"/>
      <c r="N925" s="217"/>
      <c r="O925" s="217"/>
      <c r="P925" s="217"/>
      <c r="Q925" s="217"/>
      <c r="R925" s="217"/>
      <c r="S925" s="217"/>
      <c r="T925" s="217"/>
    </row>
    <row r="926" spans="5:20" x14ac:dyDescent="0.25">
      <c r="E926" s="217"/>
      <c r="G926" s="217"/>
      <c r="H926" s="217"/>
      <c r="J926" s="217"/>
      <c r="K926" s="217"/>
      <c r="M926" s="217"/>
      <c r="N926" s="217"/>
      <c r="O926" s="217"/>
      <c r="P926" s="217"/>
      <c r="Q926" s="217"/>
      <c r="R926" s="217"/>
      <c r="S926" s="217"/>
      <c r="T926" s="217"/>
    </row>
    <row r="927" spans="5:20" x14ac:dyDescent="0.25">
      <c r="E927" s="217"/>
      <c r="G927" s="217"/>
      <c r="H927" s="217"/>
      <c r="J927" s="217"/>
      <c r="K927" s="217"/>
      <c r="M927" s="217"/>
      <c r="N927" s="217"/>
      <c r="O927" s="217"/>
      <c r="P927" s="217"/>
      <c r="Q927" s="217"/>
      <c r="R927" s="217"/>
      <c r="S927" s="217"/>
      <c r="T927" s="217"/>
    </row>
    <row r="928" spans="5:20" x14ac:dyDescent="0.25">
      <c r="E928" s="217"/>
      <c r="G928" s="217"/>
      <c r="H928" s="217"/>
      <c r="J928" s="217"/>
      <c r="K928" s="217"/>
      <c r="M928" s="217"/>
      <c r="N928" s="217"/>
      <c r="O928" s="217"/>
      <c r="P928" s="217"/>
      <c r="Q928" s="217"/>
      <c r="R928" s="217"/>
      <c r="S928" s="217"/>
      <c r="T928" s="217"/>
    </row>
    <row r="929" spans="5:20" x14ac:dyDescent="0.25">
      <c r="E929" s="217"/>
      <c r="G929" s="217"/>
      <c r="H929" s="217"/>
      <c r="J929" s="217"/>
      <c r="K929" s="217"/>
      <c r="M929" s="217"/>
      <c r="N929" s="217"/>
      <c r="O929" s="217"/>
      <c r="P929" s="217"/>
      <c r="Q929" s="217"/>
      <c r="R929" s="217"/>
      <c r="S929" s="217"/>
      <c r="T929" s="217"/>
    </row>
    <row r="930" spans="5:20" x14ac:dyDescent="0.25">
      <c r="E930" s="217"/>
      <c r="G930" s="217"/>
      <c r="H930" s="217"/>
      <c r="J930" s="217"/>
      <c r="K930" s="217"/>
      <c r="M930" s="217"/>
      <c r="N930" s="217"/>
      <c r="O930" s="217"/>
      <c r="P930" s="217"/>
      <c r="Q930" s="217"/>
      <c r="R930" s="217"/>
      <c r="S930" s="217"/>
      <c r="T930" s="217"/>
    </row>
    <row r="931" spans="5:20" x14ac:dyDescent="0.25">
      <c r="E931" s="217"/>
      <c r="G931" s="217"/>
      <c r="H931" s="217"/>
      <c r="J931" s="217"/>
      <c r="K931" s="217"/>
      <c r="M931" s="217"/>
      <c r="N931" s="217"/>
      <c r="O931" s="217"/>
      <c r="P931" s="217"/>
      <c r="Q931" s="217"/>
      <c r="R931" s="217"/>
      <c r="S931" s="217"/>
      <c r="T931" s="217"/>
    </row>
    <row r="932" spans="5:20" x14ac:dyDescent="0.25">
      <c r="E932" s="217"/>
      <c r="G932" s="217"/>
      <c r="H932" s="217"/>
      <c r="J932" s="217"/>
      <c r="K932" s="217"/>
      <c r="M932" s="217"/>
      <c r="N932" s="217"/>
      <c r="O932" s="217"/>
      <c r="P932" s="217"/>
      <c r="Q932" s="217"/>
      <c r="R932" s="217"/>
      <c r="S932" s="217"/>
      <c r="T932" s="217"/>
    </row>
    <row r="933" spans="5:20" x14ac:dyDescent="0.25">
      <c r="E933" s="217"/>
      <c r="G933" s="217"/>
      <c r="H933" s="217"/>
      <c r="J933" s="217"/>
      <c r="K933" s="217"/>
      <c r="M933" s="217"/>
      <c r="N933" s="217"/>
      <c r="O933" s="217"/>
      <c r="P933" s="217"/>
      <c r="Q933" s="217"/>
      <c r="R933" s="217"/>
      <c r="S933" s="217"/>
      <c r="T933" s="217"/>
    </row>
    <row r="934" spans="5:20" x14ac:dyDescent="0.25">
      <c r="E934" s="217"/>
      <c r="G934" s="217"/>
      <c r="H934" s="217"/>
      <c r="J934" s="217"/>
      <c r="K934" s="217"/>
      <c r="M934" s="217"/>
      <c r="N934" s="217"/>
      <c r="O934" s="217"/>
      <c r="P934" s="217"/>
      <c r="Q934" s="217"/>
      <c r="R934" s="217"/>
      <c r="S934" s="217"/>
      <c r="T934" s="217"/>
    </row>
    <row r="935" spans="5:20" x14ac:dyDescent="0.25">
      <c r="E935" s="217"/>
      <c r="G935" s="217"/>
      <c r="H935" s="217"/>
      <c r="J935" s="217"/>
      <c r="K935" s="217"/>
      <c r="M935" s="217"/>
      <c r="N935" s="217"/>
      <c r="O935" s="217"/>
      <c r="P935" s="217"/>
      <c r="Q935" s="217"/>
      <c r="R935" s="217"/>
      <c r="S935" s="217"/>
      <c r="T935" s="217"/>
    </row>
    <row r="936" spans="5:20" x14ac:dyDescent="0.25">
      <c r="E936" s="217"/>
      <c r="G936" s="217"/>
      <c r="H936" s="217"/>
      <c r="J936" s="217"/>
      <c r="K936" s="217"/>
      <c r="M936" s="217"/>
      <c r="N936" s="217"/>
      <c r="O936" s="217"/>
      <c r="P936" s="217"/>
      <c r="Q936" s="217"/>
      <c r="R936" s="217"/>
      <c r="S936" s="217"/>
      <c r="T936" s="217"/>
    </row>
    <row r="937" spans="5:20" x14ac:dyDescent="0.25">
      <c r="E937" s="217"/>
      <c r="G937" s="217"/>
      <c r="H937" s="217"/>
      <c r="J937" s="217"/>
      <c r="K937" s="217"/>
      <c r="M937" s="217"/>
      <c r="N937" s="217"/>
      <c r="O937" s="217"/>
      <c r="P937" s="217"/>
      <c r="Q937" s="217"/>
      <c r="R937" s="217"/>
      <c r="S937" s="217"/>
      <c r="T937" s="217"/>
    </row>
    <row r="938" spans="5:20" x14ac:dyDescent="0.25">
      <c r="E938" s="217"/>
      <c r="G938" s="217"/>
      <c r="H938" s="217"/>
      <c r="J938" s="217"/>
      <c r="K938" s="217"/>
      <c r="M938" s="217"/>
      <c r="N938" s="217"/>
      <c r="O938" s="217"/>
      <c r="P938" s="217"/>
      <c r="Q938" s="217"/>
      <c r="R938" s="217"/>
      <c r="S938" s="217"/>
      <c r="T938" s="217"/>
    </row>
    <row r="939" spans="5:20" x14ac:dyDescent="0.25">
      <c r="E939" s="217"/>
      <c r="G939" s="217"/>
      <c r="H939" s="217"/>
      <c r="J939" s="217"/>
      <c r="K939" s="217"/>
      <c r="M939" s="217"/>
      <c r="N939" s="217"/>
      <c r="O939" s="217"/>
      <c r="P939" s="217"/>
      <c r="Q939" s="217"/>
      <c r="R939" s="217"/>
      <c r="S939" s="217"/>
      <c r="T939" s="217"/>
    </row>
    <row r="940" spans="5:20" x14ac:dyDescent="0.25">
      <c r="E940" s="217"/>
      <c r="G940" s="217"/>
      <c r="H940" s="217"/>
      <c r="J940" s="217"/>
      <c r="K940" s="217"/>
      <c r="M940" s="217"/>
      <c r="N940" s="217"/>
      <c r="O940" s="217"/>
      <c r="P940" s="217"/>
      <c r="Q940" s="217"/>
      <c r="R940" s="217"/>
      <c r="S940" s="217"/>
      <c r="T940" s="217"/>
    </row>
    <row r="941" spans="5:20" x14ac:dyDescent="0.25">
      <c r="E941" s="217"/>
      <c r="G941" s="217"/>
      <c r="H941" s="217"/>
      <c r="J941" s="217"/>
      <c r="K941" s="217"/>
      <c r="M941" s="217"/>
      <c r="N941" s="217"/>
      <c r="O941" s="217"/>
      <c r="P941" s="217"/>
      <c r="Q941" s="217"/>
      <c r="R941" s="217"/>
      <c r="S941" s="217"/>
      <c r="T941" s="217"/>
    </row>
    <row r="942" spans="5:20" x14ac:dyDescent="0.25">
      <c r="E942" s="217"/>
      <c r="G942" s="217"/>
      <c r="H942" s="217"/>
      <c r="J942" s="217"/>
      <c r="K942" s="217"/>
      <c r="M942" s="217"/>
      <c r="N942" s="217"/>
      <c r="O942" s="217"/>
      <c r="P942" s="217"/>
      <c r="Q942" s="217"/>
      <c r="R942" s="217"/>
      <c r="S942" s="217"/>
      <c r="T942" s="217"/>
    </row>
    <row r="943" spans="5:20" x14ac:dyDescent="0.25">
      <c r="E943" s="217"/>
      <c r="G943" s="217"/>
      <c r="H943" s="217"/>
      <c r="J943" s="217"/>
      <c r="K943" s="217"/>
      <c r="M943" s="217"/>
      <c r="N943" s="217"/>
      <c r="O943" s="217"/>
      <c r="P943" s="217"/>
      <c r="Q943" s="217"/>
      <c r="R943" s="217"/>
      <c r="S943" s="217"/>
      <c r="T943" s="217"/>
    </row>
    <row r="944" spans="5:20" x14ac:dyDescent="0.25">
      <c r="E944" s="217"/>
      <c r="G944" s="217"/>
      <c r="H944" s="217"/>
      <c r="J944" s="217"/>
      <c r="K944" s="217"/>
      <c r="M944" s="217"/>
      <c r="N944" s="217"/>
      <c r="O944" s="217"/>
      <c r="P944" s="217"/>
      <c r="Q944" s="217"/>
      <c r="R944" s="217"/>
      <c r="S944" s="217"/>
      <c r="T944" s="217"/>
    </row>
    <row r="945" spans="5:20" x14ac:dyDescent="0.25">
      <c r="E945" s="217"/>
      <c r="G945" s="217"/>
      <c r="H945" s="217"/>
      <c r="J945" s="217"/>
      <c r="K945" s="217"/>
      <c r="M945" s="217"/>
      <c r="N945" s="217"/>
      <c r="O945" s="217"/>
      <c r="P945" s="217"/>
      <c r="Q945" s="217"/>
      <c r="R945" s="217"/>
      <c r="S945" s="217"/>
      <c r="T945" s="217"/>
    </row>
    <row r="946" spans="5:20" x14ac:dyDescent="0.25">
      <c r="E946" s="217"/>
      <c r="G946" s="217"/>
      <c r="H946" s="217"/>
      <c r="J946" s="217"/>
      <c r="K946" s="217"/>
      <c r="M946" s="217"/>
      <c r="N946" s="217"/>
      <c r="O946" s="217"/>
      <c r="P946" s="217"/>
      <c r="Q946" s="217"/>
      <c r="R946" s="217"/>
      <c r="S946" s="217"/>
      <c r="T946" s="217"/>
    </row>
    <row r="947" spans="5:20" x14ac:dyDescent="0.25">
      <c r="E947" s="217"/>
      <c r="G947" s="217"/>
      <c r="H947" s="217"/>
      <c r="J947" s="217"/>
      <c r="K947" s="217"/>
      <c r="M947" s="217"/>
      <c r="N947" s="217"/>
      <c r="O947" s="217"/>
      <c r="P947" s="217"/>
      <c r="Q947" s="217"/>
      <c r="R947" s="217"/>
      <c r="S947" s="217"/>
      <c r="T947" s="217"/>
    </row>
    <row r="948" spans="5:20" x14ac:dyDescent="0.25">
      <c r="E948" s="217"/>
      <c r="G948" s="217"/>
      <c r="H948" s="217"/>
      <c r="J948" s="217"/>
      <c r="K948" s="217"/>
      <c r="M948" s="217"/>
      <c r="N948" s="217"/>
      <c r="O948" s="217"/>
      <c r="P948" s="217"/>
      <c r="Q948" s="217"/>
      <c r="R948" s="217"/>
      <c r="S948" s="217"/>
      <c r="T948" s="217"/>
    </row>
    <row r="949" spans="5:20" x14ac:dyDescent="0.25">
      <c r="E949" s="217"/>
      <c r="G949" s="217"/>
      <c r="H949" s="217"/>
      <c r="J949" s="217"/>
      <c r="K949" s="217"/>
      <c r="M949" s="217"/>
      <c r="N949" s="217"/>
      <c r="O949" s="217"/>
      <c r="P949" s="217"/>
      <c r="Q949" s="217"/>
      <c r="R949" s="217"/>
      <c r="S949" s="217"/>
      <c r="T949" s="217"/>
    </row>
    <row r="950" spans="5:20" x14ac:dyDescent="0.25">
      <c r="E950" s="217"/>
      <c r="G950" s="217"/>
      <c r="H950" s="217"/>
      <c r="J950" s="217"/>
      <c r="K950" s="217"/>
      <c r="M950" s="217"/>
      <c r="N950" s="217"/>
      <c r="O950" s="217"/>
      <c r="P950" s="217"/>
      <c r="Q950" s="217"/>
      <c r="R950" s="217"/>
      <c r="S950" s="217"/>
      <c r="T950" s="217"/>
    </row>
    <row r="951" spans="5:20" x14ac:dyDescent="0.25">
      <c r="E951" s="217"/>
      <c r="G951" s="217"/>
      <c r="H951" s="217"/>
      <c r="J951" s="217"/>
      <c r="K951" s="217"/>
      <c r="M951" s="217"/>
      <c r="N951" s="217"/>
      <c r="O951" s="217"/>
      <c r="P951" s="217"/>
      <c r="Q951" s="217"/>
      <c r="R951" s="217"/>
      <c r="S951" s="217"/>
      <c r="T951" s="217"/>
    </row>
    <row r="952" spans="5:20" x14ac:dyDescent="0.25">
      <c r="E952" s="217"/>
      <c r="G952" s="217"/>
      <c r="H952" s="217"/>
      <c r="J952" s="217"/>
      <c r="K952" s="217"/>
      <c r="M952" s="217"/>
      <c r="N952" s="217"/>
      <c r="O952" s="217"/>
      <c r="P952" s="217"/>
      <c r="Q952" s="217"/>
      <c r="R952" s="217"/>
      <c r="S952" s="217"/>
      <c r="T952" s="217"/>
    </row>
    <row r="953" spans="5:20" x14ac:dyDescent="0.25">
      <c r="E953" s="217"/>
      <c r="G953" s="217"/>
      <c r="H953" s="217"/>
      <c r="J953" s="217"/>
      <c r="K953" s="217"/>
      <c r="M953" s="217"/>
      <c r="N953" s="217"/>
      <c r="O953" s="217"/>
      <c r="P953" s="217"/>
      <c r="Q953" s="217"/>
      <c r="R953" s="217"/>
      <c r="S953" s="217"/>
      <c r="T953" s="217"/>
    </row>
    <row r="954" spans="5:20" x14ac:dyDescent="0.25">
      <c r="E954" s="217"/>
      <c r="G954" s="217"/>
      <c r="H954" s="217"/>
      <c r="J954" s="217"/>
      <c r="K954" s="217"/>
      <c r="M954" s="217"/>
      <c r="N954" s="217"/>
      <c r="O954" s="217"/>
      <c r="P954" s="217"/>
      <c r="Q954" s="217"/>
      <c r="R954" s="217"/>
      <c r="S954" s="217"/>
      <c r="T954" s="217"/>
    </row>
    <row r="955" spans="5:20" x14ac:dyDescent="0.25">
      <c r="E955" s="217"/>
      <c r="G955" s="217"/>
      <c r="H955" s="217"/>
      <c r="J955" s="217"/>
      <c r="K955" s="217"/>
      <c r="M955" s="217"/>
      <c r="N955" s="217"/>
      <c r="O955" s="217"/>
      <c r="P955" s="217"/>
      <c r="Q955" s="217"/>
      <c r="R955" s="217"/>
      <c r="S955" s="217"/>
      <c r="T955" s="217"/>
    </row>
    <row r="956" spans="5:20" x14ac:dyDescent="0.25">
      <c r="E956" s="217"/>
      <c r="G956" s="217"/>
      <c r="H956" s="217"/>
      <c r="J956" s="217"/>
      <c r="K956" s="217"/>
      <c r="M956" s="217"/>
      <c r="N956" s="217"/>
      <c r="O956" s="217"/>
      <c r="P956" s="217"/>
      <c r="Q956" s="217"/>
      <c r="R956" s="217"/>
      <c r="S956" s="217"/>
      <c r="T956" s="217"/>
    </row>
    <row r="957" spans="5:20" x14ac:dyDescent="0.25">
      <c r="E957" s="217"/>
      <c r="G957" s="217"/>
      <c r="H957" s="217"/>
      <c r="J957" s="217"/>
      <c r="K957" s="217"/>
      <c r="M957" s="217"/>
      <c r="N957" s="217"/>
      <c r="O957" s="217"/>
      <c r="P957" s="217"/>
      <c r="Q957" s="217"/>
      <c r="R957" s="217"/>
      <c r="S957" s="217"/>
      <c r="T957" s="217"/>
    </row>
    <row r="958" spans="5:20" x14ac:dyDescent="0.25">
      <c r="E958" s="217"/>
      <c r="G958" s="217"/>
      <c r="H958" s="217"/>
      <c r="J958" s="217"/>
      <c r="K958" s="217"/>
      <c r="M958" s="217"/>
      <c r="N958" s="217"/>
      <c r="O958" s="217"/>
      <c r="P958" s="217"/>
      <c r="Q958" s="217"/>
      <c r="R958" s="217"/>
      <c r="S958" s="217"/>
      <c r="T958" s="217"/>
    </row>
    <row r="959" spans="5:20" x14ac:dyDescent="0.25">
      <c r="E959" s="217"/>
      <c r="G959" s="217"/>
      <c r="H959" s="217"/>
      <c r="J959" s="217"/>
      <c r="K959" s="217"/>
      <c r="M959" s="217"/>
      <c r="N959" s="217"/>
      <c r="O959" s="217"/>
      <c r="P959" s="217"/>
      <c r="Q959" s="217"/>
      <c r="R959" s="217"/>
      <c r="S959" s="217"/>
      <c r="T959" s="217"/>
    </row>
    <row r="960" spans="5:20" x14ac:dyDescent="0.25">
      <c r="E960" s="217"/>
      <c r="G960" s="217"/>
      <c r="H960" s="217"/>
      <c r="J960" s="217"/>
      <c r="K960" s="217"/>
      <c r="M960" s="217"/>
      <c r="N960" s="217"/>
      <c r="O960" s="217"/>
      <c r="P960" s="217"/>
      <c r="Q960" s="217"/>
      <c r="R960" s="217"/>
      <c r="S960" s="217"/>
      <c r="T960" s="217"/>
    </row>
    <row r="961" spans="5:20" x14ac:dyDescent="0.25">
      <c r="E961" s="217"/>
      <c r="G961" s="217"/>
      <c r="H961" s="217"/>
      <c r="J961" s="217"/>
      <c r="K961" s="217"/>
      <c r="M961" s="217"/>
      <c r="N961" s="217"/>
      <c r="O961" s="217"/>
      <c r="P961" s="217"/>
      <c r="Q961" s="217"/>
      <c r="R961" s="217"/>
      <c r="S961" s="217"/>
      <c r="T961" s="217"/>
    </row>
    <row r="962" spans="5:20" x14ac:dyDescent="0.25">
      <c r="E962" s="217"/>
      <c r="G962" s="217"/>
      <c r="H962" s="217"/>
      <c r="J962" s="217"/>
      <c r="K962" s="217"/>
      <c r="M962" s="217"/>
      <c r="N962" s="217"/>
      <c r="O962" s="217"/>
      <c r="P962" s="217"/>
      <c r="Q962" s="217"/>
      <c r="R962" s="217"/>
      <c r="S962" s="217"/>
      <c r="T962" s="217"/>
    </row>
    <row r="963" spans="5:20" x14ac:dyDescent="0.25">
      <c r="E963" s="217"/>
      <c r="G963" s="217"/>
      <c r="H963" s="217"/>
      <c r="J963" s="217"/>
      <c r="K963" s="217"/>
      <c r="M963" s="217"/>
      <c r="N963" s="217"/>
      <c r="O963" s="217"/>
      <c r="P963" s="217"/>
      <c r="Q963" s="217"/>
      <c r="R963" s="217"/>
      <c r="S963" s="217"/>
      <c r="T963" s="217"/>
    </row>
    <row r="964" spans="5:20" x14ac:dyDescent="0.25">
      <c r="E964" s="217"/>
      <c r="G964" s="217"/>
      <c r="H964" s="217"/>
      <c r="J964" s="217"/>
      <c r="K964" s="217"/>
      <c r="M964" s="217"/>
      <c r="N964" s="217"/>
      <c r="O964" s="217"/>
      <c r="P964" s="217"/>
      <c r="Q964" s="217"/>
      <c r="R964" s="217"/>
      <c r="S964" s="217"/>
      <c r="T964" s="217"/>
    </row>
    <row r="965" spans="5:20" x14ac:dyDescent="0.25">
      <c r="E965" s="217"/>
      <c r="G965" s="217"/>
      <c r="H965" s="217"/>
      <c r="J965" s="217"/>
      <c r="K965" s="217"/>
      <c r="M965" s="217"/>
      <c r="N965" s="217"/>
      <c r="O965" s="217"/>
      <c r="P965" s="217"/>
      <c r="Q965" s="217"/>
      <c r="R965" s="217"/>
      <c r="S965" s="217"/>
      <c r="T965" s="217"/>
    </row>
    <row r="966" spans="5:20" x14ac:dyDescent="0.25">
      <c r="E966" s="217"/>
      <c r="G966" s="217"/>
      <c r="H966" s="217"/>
      <c r="J966" s="217"/>
      <c r="K966" s="217"/>
      <c r="M966" s="217"/>
      <c r="N966" s="217"/>
      <c r="O966" s="217"/>
      <c r="P966" s="217"/>
      <c r="Q966" s="217"/>
      <c r="R966" s="217"/>
      <c r="S966" s="217"/>
      <c r="T966" s="217"/>
    </row>
    <row r="967" spans="5:20" x14ac:dyDescent="0.25">
      <c r="E967" s="217"/>
      <c r="G967" s="217"/>
      <c r="H967" s="217"/>
      <c r="J967" s="217"/>
      <c r="K967" s="217"/>
      <c r="M967" s="217"/>
      <c r="N967" s="217"/>
      <c r="O967" s="217"/>
      <c r="P967" s="217"/>
      <c r="Q967" s="217"/>
      <c r="R967" s="217"/>
      <c r="S967" s="217"/>
      <c r="T967" s="217"/>
    </row>
    <row r="968" spans="5:20" x14ac:dyDescent="0.25">
      <c r="E968" s="217"/>
      <c r="G968" s="217"/>
      <c r="H968" s="217"/>
      <c r="J968" s="217"/>
      <c r="K968" s="217"/>
      <c r="M968" s="217"/>
      <c r="N968" s="217"/>
      <c r="O968" s="217"/>
      <c r="P968" s="217"/>
      <c r="Q968" s="217"/>
      <c r="R968" s="217"/>
      <c r="S968" s="217"/>
      <c r="T968" s="217"/>
    </row>
    <row r="969" spans="5:20" x14ac:dyDescent="0.25">
      <c r="E969" s="217"/>
      <c r="G969" s="217"/>
      <c r="H969" s="217"/>
      <c r="J969" s="217"/>
      <c r="K969" s="217"/>
      <c r="M969" s="217"/>
      <c r="N969" s="217"/>
      <c r="O969" s="217"/>
      <c r="P969" s="217"/>
      <c r="Q969" s="217"/>
      <c r="R969" s="217"/>
      <c r="S969" s="217"/>
      <c r="T969" s="217"/>
    </row>
    <row r="970" spans="5:20" x14ac:dyDescent="0.25">
      <c r="E970" s="217"/>
      <c r="G970" s="217"/>
      <c r="H970" s="217"/>
      <c r="J970" s="217"/>
      <c r="K970" s="217"/>
      <c r="M970" s="217"/>
      <c r="N970" s="217"/>
      <c r="O970" s="217"/>
      <c r="P970" s="217"/>
      <c r="Q970" s="217"/>
      <c r="R970" s="217"/>
      <c r="S970" s="217"/>
      <c r="T970" s="217"/>
    </row>
    <row r="971" spans="5:20" x14ac:dyDescent="0.25">
      <c r="E971" s="217"/>
      <c r="G971" s="217"/>
      <c r="H971" s="217"/>
      <c r="J971" s="217"/>
      <c r="K971" s="217"/>
      <c r="M971" s="217"/>
      <c r="N971" s="217"/>
      <c r="O971" s="217"/>
      <c r="P971" s="217"/>
      <c r="Q971" s="217"/>
      <c r="R971" s="217"/>
      <c r="S971" s="217"/>
      <c r="T971" s="217"/>
    </row>
    <row r="972" spans="5:20" x14ac:dyDescent="0.25">
      <c r="E972" s="217"/>
      <c r="G972" s="217"/>
      <c r="H972" s="217"/>
      <c r="J972" s="217"/>
      <c r="K972" s="217"/>
      <c r="M972" s="217"/>
      <c r="N972" s="217"/>
      <c r="O972" s="217"/>
      <c r="P972" s="217"/>
      <c r="Q972" s="217"/>
      <c r="R972" s="217"/>
      <c r="S972" s="217"/>
      <c r="T972" s="217"/>
    </row>
    <row r="973" spans="5:20" x14ac:dyDescent="0.25">
      <c r="E973" s="217"/>
      <c r="G973" s="217"/>
      <c r="H973" s="217"/>
      <c r="J973" s="217"/>
      <c r="K973" s="217"/>
      <c r="M973" s="217"/>
      <c r="N973" s="217"/>
      <c r="O973" s="217"/>
      <c r="P973" s="217"/>
      <c r="Q973" s="217"/>
      <c r="R973" s="217"/>
      <c r="S973" s="217"/>
      <c r="T973" s="217"/>
    </row>
    <row r="974" spans="5:20" x14ac:dyDescent="0.25">
      <c r="E974" s="217"/>
      <c r="G974" s="217"/>
      <c r="H974" s="217"/>
      <c r="J974" s="217"/>
      <c r="K974" s="217"/>
      <c r="M974" s="217"/>
      <c r="N974" s="217"/>
      <c r="O974" s="217"/>
      <c r="P974" s="217"/>
      <c r="Q974" s="217"/>
      <c r="R974" s="217"/>
      <c r="S974" s="217"/>
      <c r="T974" s="217"/>
    </row>
    <row r="975" spans="5:20" x14ac:dyDescent="0.25">
      <c r="E975" s="217"/>
      <c r="G975" s="217"/>
      <c r="H975" s="217"/>
      <c r="J975" s="217"/>
      <c r="K975" s="217"/>
      <c r="M975" s="217"/>
      <c r="N975" s="217"/>
      <c r="O975" s="217"/>
      <c r="P975" s="217"/>
      <c r="Q975" s="217"/>
      <c r="R975" s="217"/>
      <c r="S975" s="217"/>
      <c r="T975" s="217"/>
    </row>
    <row r="976" spans="5:20" x14ac:dyDescent="0.25">
      <c r="E976" s="217"/>
      <c r="G976" s="217"/>
      <c r="H976" s="217"/>
      <c r="J976" s="217"/>
      <c r="K976" s="217"/>
      <c r="M976" s="217"/>
      <c r="N976" s="217"/>
      <c r="O976" s="217"/>
      <c r="P976" s="217"/>
      <c r="Q976" s="217"/>
      <c r="R976" s="217"/>
      <c r="S976" s="217"/>
      <c r="T976" s="217"/>
    </row>
    <row r="977" spans="5:20" x14ac:dyDescent="0.25">
      <c r="E977" s="217"/>
      <c r="G977" s="217"/>
      <c r="H977" s="217"/>
      <c r="J977" s="217"/>
      <c r="K977" s="217"/>
      <c r="M977" s="217"/>
      <c r="N977" s="217"/>
      <c r="O977" s="217"/>
      <c r="P977" s="217"/>
      <c r="Q977" s="217"/>
      <c r="R977" s="217"/>
      <c r="S977" s="217"/>
      <c r="T977" s="217"/>
    </row>
    <row r="978" spans="5:20" x14ac:dyDescent="0.25">
      <c r="E978" s="217"/>
      <c r="G978" s="217"/>
      <c r="H978" s="217"/>
      <c r="J978" s="217"/>
      <c r="K978" s="217"/>
      <c r="M978" s="217"/>
      <c r="N978" s="217"/>
      <c r="O978" s="217"/>
      <c r="P978" s="217"/>
      <c r="Q978" s="217"/>
      <c r="R978" s="217"/>
      <c r="S978" s="217"/>
      <c r="T978" s="217"/>
    </row>
    <row r="979" spans="5:20" x14ac:dyDescent="0.25">
      <c r="E979" s="217"/>
      <c r="G979" s="217"/>
      <c r="H979" s="217"/>
      <c r="J979" s="217"/>
      <c r="K979" s="217"/>
      <c r="M979" s="217"/>
      <c r="N979" s="217"/>
      <c r="O979" s="217"/>
      <c r="P979" s="217"/>
      <c r="Q979" s="217"/>
      <c r="R979" s="217"/>
      <c r="S979" s="217"/>
      <c r="T979" s="217"/>
    </row>
    <row r="980" spans="5:20" x14ac:dyDescent="0.25">
      <c r="E980" s="217"/>
      <c r="G980" s="217"/>
      <c r="H980" s="217"/>
      <c r="J980" s="217"/>
      <c r="K980" s="217"/>
      <c r="M980" s="217"/>
      <c r="N980" s="217"/>
      <c r="O980" s="217"/>
      <c r="P980" s="217"/>
      <c r="Q980" s="217"/>
      <c r="R980" s="217"/>
      <c r="S980" s="217"/>
      <c r="T980" s="217"/>
    </row>
    <row r="981" spans="5:20" x14ac:dyDescent="0.25">
      <c r="E981" s="217"/>
      <c r="G981" s="217"/>
      <c r="H981" s="217"/>
      <c r="J981" s="217"/>
      <c r="K981" s="217"/>
      <c r="M981" s="217"/>
      <c r="N981" s="217"/>
      <c r="O981" s="217"/>
      <c r="P981" s="217"/>
      <c r="Q981" s="217"/>
      <c r="R981" s="217"/>
      <c r="S981" s="217"/>
      <c r="T981" s="217"/>
    </row>
    <row r="982" spans="5:20" x14ac:dyDescent="0.25">
      <c r="E982" s="217"/>
      <c r="G982" s="217"/>
      <c r="H982" s="217"/>
      <c r="J982" s="217"/>
      <c r="K982" s="217"/>
      <c r="M982" s="217"/>
      <c r="N982" s="217"/>
      <c r="O982" s="217"/>
      <c r="P982" s="217"/>
      <c r="Q982" s="217"/>
      <c r="R982" s="217"/>
      <c r="S982" s="217"/>
      <c r="T982" s="217"/>
    </row>
    <row r="983" spans="5:20" x14ac:dyDescent="0.25">
      <c r="E983" s="217"/>
      <c r="G983" s="217"/>
      <c r="H983" s="217"/>
      <c r="J983" s="217"/>
      <c r="K983" s="217"/>
      <c r="M983" s="217"/>
      <c r="N983" s="217"/>
      <c r="O983" s="217"/>
      <c r="P983" s="217"/>
      <c r="Q983" s="217"/>
      <c r="R983" s="217"/>
      <c r="S983" s="217"/>
      <c r="T983" s="217"/>
    </row>
    <row r="984" spans="5:20" x14ac:dyDescent="0.25">
      <c r="E984" s="217"/>
      <c r="G984" s="217"/>
      <c r="H984" s="217"/>
      <c r="J984" s="217"/>
      <c r="K984" s="217"/>
      <c r="M984" s="217"/>
      <c r="N984" s="217"/>
      <c r="O984" s="217"/>
      <c r="P984" s="217"/>
      <c r="Q984" s="217"/>
      <c r="R984" s="217"/>
      <c r="S984" s="217"/>
      <c r="T984" s="217"/>
    </row>
    <row r="985" spans="5:20" x14ac:dyDescent="0.25">
      <c r="E985" s="217"/>
      <c r="G985" s="217"/>
      <c r="H985" s="217"/>
      <c r="J985" s="217"/>
      <c r="K985" s="217"/>
      <c r="M985" s="217"/>
      <c r="N985" s="217"/>
      <c r="O985" s="217"/>
      <c r="P985" s="217"/>
      <c r="Q985" s="217"/>
      <c r="R985" s="217"/>
      <c r="S985" s="217"/>
      <c r="T985" s="217"/>
    </row>
    <row r="986" spans="5:20" x14ac:dyDescent="0.25">
      <c r="E986" s="217"/>
      <c r="G986" s="217"/>
      <c r="H986" s="217"/>
      <c r="J986" s="217"/>
      <c r="K986" s="217"/>
      <c r="M986" s="217"/>
      <c r="N986" s="217"/>
      <c r="O986" s="217"/>
      <c r="P986" s="217"/>
      <c r="Q986" s="217"/>
      <c r="R986" s="217"/>
      <c r="S986" s="217"/>
      <c r="T986" s="217"/>
    </row>
    <row r="987" spans="5:20" x14ac:dyDescent="0.25">
      <c r="E987" s="217"/>
      <c r="G987" s="217"/>
      <c r="H987" s="217"/>
      <c r="J987" s="217"/>
      <c r="K987" s="217"/>
      <c r="M987" s="217"/>
      <c r="N987" s="217"/>
      <c r="O987" s="217"/>
      <c r="P987" s="217"/>
      <c r="Q987" s="217"/>
      <c r="R987" s="217"/>
      <c r="S987" s="217"/>
      <c r="T987" s="217"/>
    </row>
    <row r="988" spans="5:20" x14ac:dyDescent="0.25">
      <c r="E988" s="217"/>
      <c r="G988" s="217"/>
      <c r="H988" s="217"/>
      <c r="J988" s="217"/>
      <c r="K988" s="217"/>
      <c r="M988" s="217"/>
      <c r="N988" s="217"/>
      <c r="O988" s="217"/>
      <c r="P988" s="217"/>
      <c r="Q988" s="217"/>
      <c r="R988" s="217"/>
      <c r="S988" s="217"/>
      <c r="T988" s="217"/>
    </row>
    <row r="989" spans="5:20" x14ac:dyDescent="0.25">
      <c r="E989" s="217"/>
      <c r="G989" s="217"/>
      <c r="H989" s="217"/>
      <c r="J989" s="217"/>
      <c r="K989" s="217"/>
      <c r="M989" s="217"/>
      <c r="N989" s="217"/>
      <c r="O989" s="217"/>
      <c r="P989" s="217"/>
      <c r="Q989" s="217"/>
      <c r="R989" s="217"/>
      <c r="S989" s="217"/>
      <c r="T989" s="217"/>
    </row>
    <row r="990" spans="5:20" x14ac:dyDescent="0.25">
      <c r="E990" s="217"/>
      <c r="G990" s="217"/>
      <c r="H990" s="217"/>
      <c r="J990" s="217"/>
      <c r="K990" s="217"/>
      <c r="M990" s="217"/>
      <c r="N990" s="217"/>
      <c r="O990" s="217"/>
      <c r="P990" s="217"/>
      <c r="Q990" s="217"/>
      <c r="R990" s="217"/>
      <c r="S990" s="217"/>
      <c r="T990" s="217"/>
    </row>
    <row r="991" spans="5:20" x14ac:dyDescent="0.25">
      <c r="E991" s="217"/>
      <c r="G991" s="217"/>
      <c r="H991" s="217"/>
      <c r="J991" s="217"/>
      <c r="K991" s="217"/>
      <c r="M991" s="217"/>
      <c r="N991" s="217"/>
      <c r="O991" s="217"/>
      <c r="P991" s="217"/>
      <c r="Q991" s="217"/>
      <c r="R991" s="217"/>
      <c r="S991" s="217"/>
      <c r="T991" s="217"/>
    </row>
    <row r="992" spans="5:20" x14ac:dyDescent="0.25">
      <c r="E992" s="217"/>
      <c r="G992" s="217"/>
      <c r="H992" s="217"/>
      <c r="J992" s="217"/>
      <c r="K992" s="217"/>
      <c r="M992" s="217"/>
      <c r="N992" s="217"/>
      <c r="O992" s="217"/>
      <c r="P992" s="217"/>
      <c r="Q992" s="217"/>
      <c r="R992" s="217"/>
      <c r="S992" s="217"/>
      <c r="T992" s="217"/>
    </row>
    <row r="993" spans="5:20" x14ac:dyDescent="0.25">
      <c r="E993" s="217"/>
      <c r="G993" s="217"/>
      <c r="H993" s="217"/>
      <c r="J993" s="217"/>
      <c r="K993" s="217"/>
      <c r="M993" s="217"/>
      <c r="N993" s="217"/>
      <c r="O993" s="217"/>
      <c r="P993" s="217"/>
      <c r="Q993" s="217"/>
      <c r="R993" s="217"/>
      <c r="S993" s="217"/>
      <c r="T993" s="217"/>
    </row>
    <row r="994" spans="5:20" x14ac:dyDescent="0.25">
      <c r="E994" s="217"/>
      <c r="G994" s="217"/>
      <c r="H994" s="217"/>
      <c r="J994" s="217"/>
      <c r="K994" s="217"/>
      <c r="M994" s="217"/>
      <c r="N994" s="217"/>
      <c r="O994" s="217"/>
      <c r="P994" s="217"/>
      <c r="Q994" s="217"/>
      <c r="R994" s="217"/>
      <c r="S994" s="217"/>
      <c r="T994" s="217"/>
    </row>
    <row r="995" spans="5:20" x14ac:dyDescent="0.25">
      <c r="E995" s="217"/>
      <c r="G995" s="217"/>
      <c r="H995" s="217"/>
      <c r="J995" s="217"/>
      <c r="K995" s="217"/>
      <c r="M995" s="217"/>
      <c r="N995" s="217"/>
      <c r="O995" s="217"/>
      <c r="P995" s="217"/>
      <c r="Q995" s="217"/>
      <c r="R995" s="217"/>
      <c r="S995" s="217"/>
      <c r="T995" s="217"/>
    </row>
    <row r="996" spans="5:20" x14ac:dyDescent="0.25">
      <c r="E996" s="217"/>
      <c r="G996" s="217"/>
      <c r="H996" s="217"/>
      <c r="J996" s="217"/>
      <c r="K996" s="217"/>
      <c r="M996" s="217"/>
      <c r="N996" s="217"/>
      <c r="O996" s="217"/>
      <c r="P996" s="217"/>
      <c r="Q996" s="217"/>
      <c r="R996" s="217"/>
      <c r="S996" s="217"/>
      <c r="T996" s="217"/>
    </row>
    <row r="997" spans="5:20" x14ac:dyDescent="0.25">
      <c r="E997" s="217"/>
      <c r="G997" s="217"/>
      <c r="H997" s="217"/>
      <c r="J997" s="217"/>
      <c r="K997" s="217"/>
      <c r="M997" s="217"/>
      <c r="N997" s="217"/>
      <c r="O997" s="217"/>
      <c r="P997" s="217"/>
      <c r="Q997" s="217"/>
      <c r="R997" s="217"/>
      <c r="S997" s="217"/>
      <c r="T997" s="217"/>
    </row>
    <row r="998" spans="5:20" x14ac:dyDescent="0.25">
      <c r="E998" s="217"/>
      <c r="G998" s="217"/>
      <c r="H998" s="217"/>
      <c r="J998" s="217"/>
      <c r="K998" s="217"/>
      <c r="M998" s="217"/>
      <c r="N998" s="217"/>
      <c r="O998" s="217"/>
      <c r="P998" s="217"/>
      <c r="Q998" s="217"/>
      <c r="R998" s="217"/>
      <c r="S998" s="217"/>
      <c r="T998" s="217"/>
    </row>
    <row r="999" spans="5:20" x14ac:dyDescent="0.25">
      <c r="E999" s="217"/>
      <c r="G999" s="217"/>
      <c r="H999" s="217"/>
      <c r="J999" s="217"/>
      <c r="K999" s="217"/>
      <c r="M999" s="217"/>
      <c r="N999" s="217"/>
      <c r="O999" s="217"/>
      <c r="P999" s="217"/>
      <c r="Q999" s="217"/>
      <c r="R999" s="217"/>
      <c r="S999" s="217"/>
      <c r="T999" s="217"/>
    </row>
    <row r="1000" spans="5:20" x14ac:dyDescent="0.25">
      <c r="E1000" s="217"/>
      <c r="G1000" s="217"/>
      <c r="H1000" s="217"/>
      <c r="J1000" s="217"/>
      <c r="K1000" s="217"/>
      <c r="M1000" s="217"/>
      <c r="N1000" s="217"/>
      <c r="O1000" s="217"/>
      <c r="P1000" s="217"/>
      <c r="Q1000" s="217"/>
      <c r="R1000" s="217"/>
      <c r="S1000" s="217"/>
      <c r="T1000" s="217"/>
    </row>
    <row r="1001" spans="5:20" x14ac:dyDescent="0.25">
      <c r="E1001" s="217"/>
      <c r="G1001" s="217"/>
      <c r="H1001" s="217"/>
      <c r="J1001" s="217"/>
      <c r="K1001" s="217"/>
      <c r="M1001" s="217"/>
      <c r="N1001" s="217"/>
      <c r="O1001" s="217"/>
      <c r="P1001" s="217"/>
      <c r="Q1001" s="217"/>
      <c r="R1001" s="217"/>
      <c r="S1001" s="217"/>
      <c r="T1001" s="217"/>
    </row>
    <row r="1002" spans="5:20" x14ac:dyDescent="0.25">
      <c r="E1002" s="217"/>
      <c r="G1002" s="217"/>
      <c r="H1002" s="217"/>
      <c r="J1002" s="217"/>
      <c r="K1002" s="217"/>
      <c r="M1002" s="217"/>
      <c r="N1002" s="217"/>
      <c r="O1002" s="217"/>
      <c r="P1002" s="217"/>
      <c r="Q1002" s="217"/>
      <c r="R1002" s="217"/>
      <c r="S1002" s="217"/>
      <c r="T1002" s="217"/>
    </row>
    <row r="1003" spans="5:20" x14ac:dyDescent="0.25">
      <c r="E1003" s="217"/>
      <c r="G1003" s="217"/>
      <c r="H1003" s="217"/>
      <c r="J1003" s="217"/>
      <c r="K1003" s="217"/>
      <c r="M1003" s="217"/>
      <c r="N1003" s="217"/>
      <c r="O1003" s="217"/>
      <c r="P1003" s="217"/>
      <c r="Q1003" s="217"/>
      <c r="R1003" s="217"/>
      <c r="S1003" s="217"/>
      <c r="T1003" s="217"/>
    </row>
    <row r="1004" spans="5:20" x14ac:dyDescent="0.25">
      <c r="E1004" s="217"/>
      <c r="G1004" s="217"/>
      <c r="H1004" s="217"/>
      <c r="J1004" s="217"/>
      <c r="K1004" s="217"/>
      <c r="M1004" s="217"/>
      <c r="N1004" s="217"/>
      <c r="O1004" s="217"/>
      <c r="P1004" s="217"/>
      <c r="Q1004" s="217"/>
      <c r="R1004" s="217"/>
      <c r="S1004" s="217"/>
      <c r="T1004" s="217"/>
    </row>
    <row r="1005" spans="5:20" x14ac:dyDescent="0.25">
      <c r="E1005" s="217"/>
      <c r="G1005" s="217"/>
      <c r="H1005" s="217"/>
      <c r="J1005" s="217"/>
      <c r="K1005" s="217"/>
      <c r="M1005" s="217"/>
      <c r="N1005" s="217"/>
      <c r="O1005" s="217"/>
      <c r="P1005" s="217"/>
      <c r="Q1005" s="217"/>
      <c r="R1005" s="217"/>
      <c r="S1005" s="217"/>
      <c r="T1005" s="217"/>
    </row>
    <row r="1006" spans="5:20" x14ac:dyDescent="0.25">
      <c r="E1006" s="217"/>
      <c r="G1006" s="217"/>
      <c r="H1006" s="217"/>
      <c r="J1006" s="217"/>
      <c r="K1006" s="217"/>
      <c r="M1006" s="217"/>
      <c r="N1006" s="217"/>
      <c r="O1006" s="217"/>
      <c r="P1006" s="217"/>
      <c r="Q1006" s="217"/>
      <c r="R1006" s="217"/>
      <c r="S1006" s="217"/>
      <c r="T1006" s="217"/>
    </row>
    <row r="1007" spans="5:20" x14ac:dyDescent="0.25">
      <c r="E1007" s="217"/>
      <c r="G1007" s="217"/>
      <c r="H1007" s="217"/>
      <c r="J1007" s="217"/>
      <c r="K1007" s="217"/>
      <c r="M1007" s="217"/>
      <c r="N1007" s="217"/>
      <c r="O1007" s="217"/>
      <c r="P1007" s="217"/>
      <c r="Q1007" s="217"/>
      <c r="R1007" s="217"/>
      <c r="S1007" s="217"/>
      <c r="T1007" s="217"/>
    </row>
    <row r="1008" spans="5:20" x14ac:dyDescent="0.25">
      <c r="E1008" s="217"/>
      <c r="G1008" s="217"/>
      <c r="H1008" s="217"/>
      <c r="J1008" s="217"/>
      <c r="K1008" s="217"/>
      <c r="M1008" s="217"/>
      <c r="N1008" s="217"/>
      <c r="O1008" s="217"/>
      <c r="P1008" s="217"/>
      <c r="Q1008" s="217"/>
      <c r="R1008" s="217"/>
      <c r="S1008" s="217"/>
      <c r="T1008" s="217"/>
    </row>
    <row r="1009" spans="5:20" x14ac:dyDescent="0.25">
      <c r="E1009" s="217"/>
      <c r="G1009" s="217"/>
      <c r="H1009" s="217"/>
      <c r="J1009" s="217"/>
      <c r="K1009" s="217"/>
      <c r="M1009" s="217"/>
      <c r="N1009" s="217"/>
      <c r="O1009" s="217"/>
      <c r="P1009" s="217"/>
      <c r="Q1009" s="217"/>
      <c r="R1009" s="217"/>
      <c r="S1009" s="217"/>
      <c r="T1009" s="217"/>
    </row>
    <row r="1010" spans="5:20" x14ac:dyDescent="0.25">
      <c r="E1010" s="217"/>
      <c r="G1010" s="217"/>
      <c r="H1010" s="217"/>
      <c r="J1010" s="217"/>
      <c r="K1010" s="217"/>
      <c r="M1010" s="217"/>
      <c r="N1010" s="217"/>
      <c r="O1010" s="217"/>
      <c r="P1010" s="217"/>
      <c r="Q1010" s="217"/>
      <c r="R1010" s="217"/>
      <c r="S1010" s="217"/>
      <c r="T1010" s="217"/>
    </row>
    <row r="1011" spans="5:20" x14ac:dyDescent="0.25">
      <c r="E1011" s="217"/>
      <c r="G1011" s="217"/>
      <c r="H1011" s="217"/>
      <c r="J1011" s="217"/>
      <c r="K1011" s="217"/>
      <c r="M1011" s="217"/>
      <c r="N1011" s="217"/>
      <c r="O1011" s="217"/>
      <c r="P1011" s="217"/>
      <c r="Q1011" s="217"/>
      <c r="R1011" s="217"/>
      <c r="S1011" s="217"/>
      <c r="T1011" s="217"/>
    </row>
    <row r="1012" spans="5:20" x14ac:dyDescent="0.25">
      <c r="E1012" s="217"/>
      <c r="G1012" s="217"/>
      <c r="H1012" s="217"/>
      <c r="J1012" s="217"/>
      <c r="K1012" s="217"/>
      <c r="M1012" s="217"/>
      <c r="N1012" s="217"/>
      <c r="O1012" s="217"/>
      <c r="P1012" s="217"/>
      <c r="Q1012" s="217"/>
      <c r="R1012" s="217"/>
      <c r="S1012" s="217"/>
      <c r="T1012" s="217"/>
    </row>
    <row r="1013" spans="5:20" x14ac:dyDescent="0.25">
      <c r="E1013" s="217"/>
      <c r="G1013" s="217"/>
      <c r="H1013" s="217"/>
      <c r="J1013" s="217"/>
      <c r="K1013" s="217"/>
      <c r="M1013" s="217"/>
      <c r="N1013" s="217"/>
      <c r="O1013" s="217"/>
      <c r="P1013" s="217"/>
      <c r="Q1013" s="217"/>
      <c r="R1013" s="217"/>
      <c r="S1013" s="217"/>
      <c r="T1013" s="217"/>
    </row>
    <row r="1014" spans="5:20" x14ac:dyDescent="0.25">
      <c r="E1014" s="217"/>
      <c r="G1014" s="217"/>
      <c r="H1014" s="217"/>
      <c r="J1014" s="217"/>
      <c r="K1014" s="217"/>
      <c r="M1014" s="217"/>
      <c r="N1014" s="217"/>
      <c r="O1014" s="217"/>
      <c r="P1014" s="217"/>
      <c r="Q1014" s="217"/>
      <c r="R1014" s="217"/>
      <c r="S1014" s="217"/>
      <c r="T1014" s="217"/>
    </row>
    <row r="1015" spans="5:20" x14ac:dyDescent="0.25">
      <c r="E1015" s="217"/>
      <c r="G1015" s="217"/>
      <c r="H1015" s="217"/>
      <c r="J1015" s="217"/>
      <c r="K1015" s="217"/>
      <c r="M1015" s="217"/>
      <c r="N1015" s="217"/>
      <c r="O1015" s="217"/>
      <c r="P1015" s="217"/>
      <c r="Q1015" s="217"/>
      <c r="R1015" s="217"/>
      <c r="S1015" s="217"/>
      <c r="T1015" s="217"/>
    </row>
    <row r="1016" spans="5:20" x14ac:dyDescent="0.25">
      <c r="E1016" s="217"/>
      <c r="G1016" s="217"/>
      <c r="H1016" s="217"/>
      <c r="J1016" s="217"/>
      <c r="K1016" s="217"/>
      <c r="M1016" s="217"/>
      <c r="N1016" s="217"/>
      <c r="O1016" s="217"/>
      <c r="P1016" s="217"/>
      <c r="Q1016" s="217"/>
      <c r="R1016" s="217"/>
      <c r="S1016" s="217"/>
      <c r="T1016" s="217"/>
    </row>
    <row r="1017" spans="5:20" x14ac:dyDescent="0.25">
      <c r="E1017" s="217"/>
      <c r="G1017" s="217"/>
      <c r="H1017" s="217"/>
      <c r="J1017" s="217"/>
      <c r="K1017" s="217"/>
      <c r="M1017" s="217"/>
      <c r="N1017" s="217"/>
      <c r="O1017" s="217"/>
      <c r="P1017" s="217"/>
      <c r="Q1017" s="217"/>
      <c r="R1017" s="217"/>
      <c r="S1017" s="217"/>
      <c r="T1017" s="217"/>
    </row>
    <row r="1018" spans="5:20" x14ac:dyDescent="0.25">
      <c r="E1018" s="217"/>
      <c r="G1018" s="217"/>
      <c r="H1018" s="217"/>
      <c r="J1018" s="217"/>
      <c r="K1018" s="217"/>
      <c r="M1018" s="217"/>
      <c r="N1018" s="217"/>
      <c r="O1018" s="217"/>
      <c r="P1018" s="217"/>
      <c r="Q1018" s="217"/>
      <c r="R1018" s="217"/>
      <c r="S1018" s="217"/>
      <c r="T1018" s="217"/>
    </row>
    <row r="1019" spans="5:20" x14ac:dyDescent="0.25">
      <c r="E1019" s="217"/>
      <c r="G1019" s="217"/>
      <c r="H1019" s="217"/>
      <c r="J1019" s="217"/>
      <c r="K1019" s="217"/>
      <c r="M1019" s="217"/>
      <c r="N1019" s="217"/>
      <c r="O1019" s="217"/>
      <c r="P1019" s="217"/>
      <c r="Q1019" s="217"/>
      <c r="R1019" s="217"/>
      <c r="S1019" s="217"/>
      <c r="T1019" s="217"/>
    </row>
    <row r="1020" spans="5:20" x14ac:dyDescent="0.25">
      <c r="E1020" s="217"/>
      <c r="G1020" s="217"/>
      <c r="H1020" s="217"/>
      <c r="J1020" s="217"/>
      <c r="K1020" s="217"/>
      <c r="M1020" s="217"/>
      <c r="N1020" s="217"/>
      <c r="O1020" s="217"/>
      <c r="P1020" s="217"/>
      <c r="Q1020" s="217"/>
      <c r="R1020" s="217"/>
      <c r="S1020" s="217"/>
      <c r="T1020" s="217"/>
    </row>
    <row r="1021" spans="5:20" x14ac:dyDescent="0.25">
      <c r="E1021" s="217"/>
      <c r="G1021" s="217"/>
      <c r="H1021" s="217"/>
      <c r="J1021" s="217"/>
      <c r="K1021" s="217"/>
      <c r="M1021" s="217"/>
      <c r="N1021" s="217"/>
      <c r="O1021" s="217"/>
      <c r="P1021" s="217"/>
      <c r="Q1021" s="217"/>
      <c r="R1021" s="217"/>
      <c r="S1021" s="217"/>
      <c r="T1021" s="217"/>
    </row>
    <row r="1022" spans="5:20" x14ac:dyDescent="0.25">
      <c r="E1022" s="217"/>
      <c r="G1022" s="217"/>
      <c r="H1022" s="217"/>
      <c r="J1022" s="217"/>
      <c r="K1022" s="217"/>
      <c r="M1022" s="217"/>
      <c r="N1022" s="217"/>
      <c r="O1022" s="217"/>
      <c r="P1022" s="217"/>
      <c r="Q1022" s="217"/>
      <c r="R1022" s="217"/>
      <c r="S1022" s="217"/>
      <c r="T1022" s="217"/>
    </row>
    <row r="1023" spans="5:20" x14ac:dyDescent="0.25">
      <c r="E1023" s="217"/>
      <c r="G1023" s="217"/>
      <c r="H1023" s="217"/>
      <c r="J1023" s="217"/>
      <c r="K1023" s="217"/>
      <c r="M1023" s="217"/>
      <c r="N1023" s="217"/>
      <c r="O1023" s="217"/>
      <c r="P1023" s="217"/>
      <c r="Q1023" s="217"/>
      <c r="R1023" s="217"/>
      <c r="S1023" s="217"/>
      <c r="T1023" s="217"/>
    </row>
    <row r="1024" spans="5:20" x14ac:dyDescent="0.25">
      <c r="E1024" s="217"/>
      <c r="G1024" s="217"/>
      <c r="H1024" s="217"/>
      <c r="J1024" s="217"/>
      <c r="K1024" s="217"/>
      <c r="M1024" s="217"/>
      <c r="N1024" s="217"/>
      <c r="O1024" s="217"/>
      <c r="P1024" s="217"/>
      <c r="Q1024" s="217"/>
      <c r="R1024" s="217"/>
      <c r="S1024" s="217"/>
      <c r="T1024" s="217"/>
    </row>
    <row r="1025" spans="5:20" x14ac:dyDescent="0.25">
      <c r="E1025" s="217"/>
      <c r="G1025" s="217"/>
      <c r="H1025" s="217"/>
      <c r="J1025" s="217"/>
      <c r="K1025" s="217"/>
      <c r="M1025" s="217"/>
      <c r="N1025" s="217"/>
      <c r="O1025" s="217"/>
      <c r="P1025" s="217"/>
      <c r="Q1025" s="217"/>
      <c r="R1025" s="217"/>
      <c r="S1025" s="217"/>
      <c r="T1025" s="217"/>
    </row>
    <row r="1026" spans="5:20" x14ac:dyDescent="0.25">
      <c r="E1026" s="217"/>
      <c r="G1026" s="217"/>
      <c r="H1026" s="217"/>
      <c r="J1026" s="217"/>
      <c r="K1026" s="217"/>
      <c r="M1026" s="217"/>
      <c r="N1026" s="217"/>
      <c r="O1026" s="217"/>
      <c r="P1026" s="217"/>
      <c r="Q1026" s="217"/>
      <c r="R1026" s="217"/>
      <c r="S1026" s="217"/>
      <c r="T1026" s="217"/>
    </row>
    <row r="1027" spans="5:20" x14ac:dyDescent="0.25">
      <c r="E1027" s="217"/>
      <c r="G1027" s="217"/>
      <c r="H1027" s="217"/>
      <c r="J1027" s="217"/>
      <c r="K1027" s="217"/>
      <c r="M1027" s="217"/>
      <c r="N1027" s="217"/>
      <c r="O1027" s="217"/>
      <c r="P1027" s="217"/>
      <c r="Q1027" s="217"/>
      <c r="R1027" s="217"/>
      <c r="S1027" s="217"/>
      <c r="T1027" s="217"/>
    </row>
    <row r="1028" spans="5:20" x14ac:dyDescent="0.25">
      <c r="E1028" s="217"/>
      <c r="G1028" s="217"/>
      <c r="H1028" s="217"/>
      <c r="J1028" s="217"/>
      <c r="K1028" s="217"/>
      <c r="M1028" s="217"/>
      <c r="N1028" s="217"/>
      <c r="O1028" s="217"/>
      <c r="P1028" s="217"/>
      <c r="Q1028" s="217"/>
      <c r="R1028" s="217"/>
      <c r="S1028" s="217"/>
      <c r="T1028" s="217"/>
    </row>
    <row r="1029" spans="5:20" x14ac:dyDescent="0.25">
      <c r="E1029" s="217"/>
      <c r="G1029" s="217"/>
      <c r="H1029" s="217"/>
      <c r="J1029" s="217"/>
      <c r="K1029" s="217"/>
      <c r="M1029" s="217"/>
      <c r="N1029" s="217"/>
      <c r="O1029" s="217"/>
      <c r="P1029" s="217"/>
      <c r="Q1029" s="217"/>
      <c r="R1029" s="217"/>
      <c r="S1029" s="217"/>
      <c r="T1029" s="217"/>
    </row>
    <row r="1030" spans="5:20" x14ac:dyDescent="0.25">
      <c r="E1030" s="217"/>
      <c r="G1030" s="217"/>
      <c r="H1030" s="217"/>
      <c r="J1030" s="217"/>
      <c r="K1030" s="217"/>
      <c r="M1030" s="217"/>
      <c r="N1030" s="217"/>
      <c r="O1030" s="217"/>
      <c r="P1030" s="217"/>
      <c r="Q1030" s="217"/>
      <c r="R1030" s="217"/>
      <c r="S1030" s="217"/>
      <c r="T1030" s="217"/>
    </row>
    <row r="1031" spans="5:20" x14ac:dyDescent="0.25">
      <c r="E1031" s="217"/>
      <c r="G1031" s="217"/>
      <c r="H1031" s="217"/>
      <c r="J1031" s="217"/>
      <c r="K1031" s="217"/>
      <c r="M1031" s="217"/>
      <c r="N1031" s="217"/>
      <c r="O1031" s="217"/>
      <c r="P1031" s="217"/>
      <c r="Q1031" s="217"/>
      <c r="R1031" s="217"/>
      <c r="S1031" s="217"/>
      <c r="T1031" s="217"/>
    </row>
    <row r="1032" spans="5:20" x14ac:dyDescent="0.25">
      <c r="E1032" s="217"/>
      <c r="G1032" s="217"/>
      <c r="H1032" s="217"/>
      <c r="J1032" s="217"/>
      <c r="K1032" s="217"/>
      <c r="M1032" s="217"/>
      <c r="N1032" s="217"/>
      <c r="O1032" s="217"/>
      <c r="P1032" s="217"/>
      <c r="Q1032" s="217"/>
      <c r="R1032" s="217"/>
      <c r="S1032" s="217"/>
      <c r="T1032" s="217"/>
    </row>
    <row r="1033" spans="5:20" x14ac:dyDescent="0.25">
      <c r="E1033" s="217"/>
      <c r="G1033" s="217"/>
      <c r="H1033" s="217"/>
      <c r="J1033" s="217"/>
      <c r="K1033" s="217"/>
      <c r="M1033" s="217"/>
      <c r="N1033" s="217"/>
      <c r="O1033" s="217"/>
      <c r="P1033" s="217"/>
      <c r="Q1033" s="217"/>
      <c r="R1033" s="217"/>
      <c r="S1033" s="217"/>
      <c r="T1033" s="217"/>
    </row>
    <row r="1034" spans="5:20" x14ac:dyDescent="0.25">
      <c r="E1034" s="217"/>
      <c r="G1034" s="217"/>
      <c r="H1034" s="217"/>
      <c r="J1034" s="217"/>
      <c r="K1034" s="217"/>
      <c r="M1034" s="217"/>
      <c r="N1034" s="217"/>
      <c r="O1034" s="217"/>
      <c r="P1034" s="217"/>
      <c r="Q1034" s="217"/>
      <c r="R1034" s="217"/>
      <c r="S1034" s="217"/>
      <c r="T1034" s="217"/>
    </row>
    <row r="1035" spans="5:20" x14ac:dyDescent="0.25">
      <c r="E1035" s="217"/>
      <c r="G1035" s="217"/>
      <c r="H1035" s="217"/>
      <c r="J1035" s="217"/>
      <c r="K1035" s="217"/>
      <c r="M1035" s="217"/>
      <c r="N1035" s="217"/>
      <c r="O1035" s="217"/>
      <c r="P1035" s="217"/>
      <c r="Q1035" s="217"/>
      <c r="R1035" s="217"/>
      <c r="S1035" s="217"/>
      <c r="T1035" s="217"/>
    </row>
    <row r="1036" spans="5:20" x14ac:dyDescent="0.25">
      <c r="E1036" s="217"/>
      <c r="G1036" s="217"/>
      <c r="H1036" s="217"/>
      <c r="J1036" s="217"/>
      <c r="K1036" s="217"/>
      <c r="M1036" s="217"/>
      <c r="N1036" s="217"/>
      <c r="O1036" s="217"/>
      <c r="P1036" s="217"/>
      <c r="Q1036" s="217"/>
      <c r="R1036" s="217"/>
      <c r="S1036" s="217"/>
      <c r="T1036" s="217"/>
    </row>
    <row r="1037" spans="5:20" x14ac:dyDescent="0.25">
      <c r="E1037" s="217"/>
      <c r="G1037" s="217"/>
      <c r="H1037" s="217"/>
      <c r="J1037" s="217"/>
      <c r="K1037" s="217"/>
      <c r="M1037" s="217"/>
      <c r="N1037" s="217"/>
      <c r="O1037" s="217"/>
      <c r="P1037" s="217"/>
      <c r="Q1037" s="217"/>
      <c r="R1037" s="217"/>
      <c r="S1037" s="217"/>
      <c r="T1037" s="217"/>
    </row>
    <row r="1038" spans="5:20" x14ac:dyDescent="0.25">
      <c r="E1038" s="217"/>
      <c r="G1038" s="217"/>
      <c r="H1038" s="217"/>
      <c r="J1038" s="217"/>
      <c r="K1038" s="217"/>
      <c r="M1038" s="217"/>
      <c r="N1038" s="217"/>
      <c r="O1038" s="217"/>
      <c r="P1038" s="217"/>
      <c r="Q1038" s="217"/>
      <c r="R1038" s="217"/>
      <c r="S1038" s="217"/>
      <c r="T1038" s="217"/>
    </row>
    <row r="1039" spans="5:20" x14ac:dyDescent="0.25">
      <c r="E1039" s="217"/>
      <c r="G1039" s="217"/>
      <c r="H1039" s="217"/>
      <c r="J1039" s="217"/>
      <c r="K1039" s="217"/>
      <c r="M1039" s="217"/>
      <c r="N1039" s="217"/>
      <c r="O1039" s="217"/>
      <c r="P1039" s="217"/>
      <c r="Q1039" s="217"/>
      <c r="R1039" s="217"/>
      <c r="S1039" s="217"/>
      <c r="T1039" s="217"/>
    </row>
    <row r="1040" spans="5:20" x14ac:dyDescent="0.25">
      <c r="E1040" s="217"/>
      <c r="G1040" s="217"/>
      <c r="H1040" s="217"/>
      <c r="J1040" s="217"/>
      <c r="K1040" s="217"/>
      <c r="M1040" s="217"/>
      <c r="N1040" s="217"/>
      <c r="O1040" s="217"/>
      <c r="P1040" s="217"/>
      <c r="Q1040" s="217"/>
      <c r="R1040" s="217"/>
      <c r="S1040" s="217"/>
      <c r="T1040" s="217"/>
    </row>
    <row r="1041" spans="5:20" x14ac:dyDescent="0.25">
      <c r="E1041" s="217"/>
      <c r="G1041" s="217"/>
      <c r="H1041" s="217"/>
      <c r="J1041" s="217"/>
      <c r="K1041" s="217"/>
      <c r="M1041" s="217"/>
      <c r="N1041" s="217"/>
      <c r="O1041" s="217"/>
      <c r="P1041" s="217"/>
      <c r="Q1041" s="217"/>
      <c r="R1041" s="217"/>
      <c r="S1041" s="217"/>
      <c r="T1041" s="217"/>
    </row>
    <row r="1042" spans="5:20" x14ac:dyDescent="0.25">
      <c r="E1042" s="217"/>
      <c r="G1042" s="217"/>
      <c r="H1042" s="217"/>
      <c r="J1042" s="217"/>
      <c r="K1042" s="217"/>
      <c r="M1042" s="217"/>
      <c r="N1042" s="217"/>
      <c r="O1042" s="217"/>
      <c r="P1042" s="217"/>
      <c r="Q1042" s="217"/>
      <c r="R1042" s="217"/>
      <c r="S1042" s="217"/>
      <c r="T1042" s="217"/>
    </row>
    <row r="1043" spans="5:20" x14ac:dyDescent="0.25">
      <c r="E1043" s="217"/>
      <c r="G1043" s="217"/>
      <c r="H1043" s="217"/>
      <c r="J1043" s="217"/>
      <c r="K1043" s="217"/>
      <c r="M1043" s="217"/>
      <c r="N1043" s="217"/>
      <c r="O1043" s="217"/>
      <c r="P1043" s="217"/>
      <c r="Q1043" s="217"/>
      <c r="R1043" s="217"/>
      <c r="S1043" s="217"/>
      <c r="T1043" s="217"/>
    </row>
    <row r="1044" spans="5:20" x14ac:dyDescent="0.25">
      <c r="E1044" s="217"/>
      <c r="G1044" s="217"/>
      <c r="H1044" s="217"/>
      <c r="J1044" s="217"/>
      <c r="K1044" s="217"/>
      <c r="M1044" s="217"/>
      <c r="N1044" s="217"/>
      <c r="O1044" s="217"/>
      <c r="P1044" s="217"/>
      <c r="Q1044" s="217"/>
      <c r="R1044" s="217"/>
      <c r="S1044" s="217"/>
      <c r="T1044" s="217"/>
    </row>
    <row r="1045" spans="5:20" x14ac:dyDescent="0.25">
      <c r="E1045" s="217"/>
      <c r="G1045" s="217"/>
      <c r="H1045" s="217"/>
      <c r="J1045" s="217"/>
      <c r="K1045" s="217"/>
      <c r="M1045" s="217"/>
      <c r="N1045" s="217"/>
      <c r="O1045" s="217"/>
      <c r="P1045" s="217"/>
      <c r="Q1045" s="217"/>
      <c r="R1045" s="217"/>
      <c r="S1045" s="217"/>
      <c r="T1045" s="217"/>
    </row>
    <row r="1046" spans="5:20" x14ac:dyDescent="0.25">
      <c r="E1046" s="217"/>
      <c r="G1046" s="217"/>
      <c r="H1046" s="217"/>
      <c r="J1046" s="217"/>
      <c r="K1046" s="217"/>
      <c r="M1046" s="217"/>
      <c r="N1046" s="217"/>
      <c r="O1046" s="217"/>
      <c r="P1046" s="217"/>
      <c r="Q1046" s="217"/>
      <c r="R1046" s="217"/>
      <c r="S1046" s="217"/>
      <c r="T1046" s="217"/>
    </row>
    <row r="1047" spans="5:20" x14ac:dyDescent="0.25">
      <c r="E1047" s="217"/>
      <c r="G1047" s="217"/>
      <c r="H1047" s="217"/>
      <c r="J1047" s="217"/>
      <c r="K1047" s="217"/>
      <c r="M1047" s="217"/>
      <c r="N1047" s="217"/>
      <c r="O1047" s="217"/>
      <c r="P1047" s="217"/>
      <c r="Q1047" s="217"/>
      <c r="R1047" s="217"/>
      <c r="S1047" s="217"/>
      <c r="T1047" s="217"/>
    </row>
    <row r="1048" spans="5:20" x14ac:dyDescent="0.25">
      <c r="E1048" s="217"/>
      <c r="G1048" s="217"/>
      <c r="H1048" s="217"/>
      <c r="J1048" s="217"/>
      <c r="K1048" s="217"/>
      <c r="M1048" s="217"/>
      <c r="N1048" s="217"/>
      <c r="O1048" s="217"/>
      <c r="P1048" s="217"/>
      <c r="Q1048" s="217"/>
      <c r="R1048" s="217"/>
      <c r="S1048" s="217"/>
      <c r="T1048" s="217"/>
    </row>
    <row r="1049" spans="5:20" x14ac:dyDescent="0.25">
      <c r="E1049" s="217"/>
      <c r="G1049" s="217"/>
      <c r="H1049" s="217"/>
      <c r="J1049" s="217"/>
      <c r="K1049" s="217"/>
      <c r="M1049" s="217"/>
      <c r="N1049" s="217"/>
      <c r="O1049" s="217"/>
      <c r="P1049" s="217"/>
      <c r="Q1049" s="217"/>
      <c r="R1049" s="217"/>
      <c r="S1049" s="217"/>
      <c r="T1049" s="217"/>
    </row>
    <row r="1050" spans="5:20" x14ac:dyDescent="0.25">
      <c r="E1050" s="217"/>
      <c r="G1050" s="217"/>
      <c r="H1050" s="217"/>
      <c r="J1050" s="217"/>
      <c r="K1050" s="217"/>
      <c r="M1050" s="217"/>
      <c r="N1050" s="217"/>
      <c r="O1050" s="217"/>
      <c r="P1050" s="217"/>
      <c r="Q1050" s="217"/>
      <c r="R1050" s="217"/>
      <c r="S1050" s="217"/>
      <c r="T1050" s="217"/>
    </row>
    <row r="1051" spans="5:20" x14ac:dyDescent="0.25">
      <c r="E1051" s="217"/>
      <c r="G1051" s="217"/>
      <c r="H1051" s="217"/>
      <c r="J1051" s="217"/>
      <c r="K1051" s="217"/>
      <c r="M1051" s="217"/>
      <c r="N1051" s="217"/>
      <c r="O1051" s="217"/>
      <c r="P1051" s="217"/>
      <c r="Q1051" s="217"/>
      <c r="R1051" s="217"/>
      <c r="S1051" s="217"/>
      <c r="T1051" s="217"/>
    </row>
    <row r="1052" spans="5:20" x14ac:dyDescent="0.25">
      <c r="E1052" s="217"/>
      <c r="G1052" s="217"/>
      <c r="H1052" s="217"/>
      <c r="J1052" s="217"/>
      <c r="K1052" s="217"/>
      <c r="M1052" s="217"/>
      <c r="N1052" s="217"/>
      <c r="O1052" s="217"/>
      <c r="P1052" s="217"/>
      <c r="Q1052" s="217"/>
      <c r="R1052" s="217"/>
      <c r="S1052" s="217"/>
      <c r="T1052" s="217"/>
    </row>
    <row r="1053" spans="5:20" x14ac:dyDescent="0.25">
      <c r="E1053" s="217"/>
      <c r="G1053" s="217"/>
      <c r="H1053" s="217"/>
      <c r="J1053" s="217"/>
      <c r="K1053" s="217"/>
      <c r="M1053" s="217"/>
      <c r="N1053" s="217"/>
      <c r="O1053" s="217"/>
      <c r="P1053" s="217"/>
      <c r="Q1053" s="217"/>
      <c r="R1053" s="217"/>
      <c r="S1053" s="217"/>
      <c r="T1053" s="217"/>
    </row>
    <row r="1054" spans="5:20" x14ac:dyDescent="0.25">
      <c r="E1054" s="217"/>
      <c r="G1054" s="217"/>
      <c r="H1054" s="217"/>
      <c r="J1054" s="217"/>
      <c r="K1054" s="217"/>
      <c r="M1054" s="217"/>
      <c r="N1054" s="217"/>
      <c r="O1054" s="217"/>
      <c r="P1054" s="217"/>
      <c r="Q1054" s="217"/>
      <c r="R1054" s="217"/>
      <c r="S1054" s="217"/>
      <c r="T1054" s="217"/>
    </row>
    <row r="1055" spans="5:20" x14ac:dyDescent="0.25">
      <c r="E1055" s="217"/>
      <c r="G1055" s="217"/>
      <c r="H1055" s="217"/>
      <c r="J1055" s="217"/>
      <c r="K1055" s="217"/>
      <c r="M1055" s="217"/>
      <c r="N1055" s="217"/>
      <c r="O1055" s="217"/>
      <c r="P1055" s="217"/>
      <c r="Q1055" s="217"/>
      <c r="R1055" s="217"/>
      <c r="S1055" s="217"/>
      <c r="T1055" s="217"/>
    </row>
    <row r="1056" spans="5:20" x14ac:dyDescent="0.25">
      <c r="E1056" s="217"/>
      <c r="G1056" s="217"/>
      <c r="H1056" s="217"/>
      <c r="J1056" s="217"/>
      <c r="K1056" s="217"/>
      <c r="M1056" s="217"/>
      <c r="N1056" s="217"/>
      <c r="O1056" s="217"/>
      <c r="P1056" s="217"/>
      <c r="Q1056" s="217"/>
      <c r="R1056" s="217"/>
      <c r="S1056" s="217"/>
      <c r="T1056" s="217"/>
    </row>
    <row r="1057" spans="5:20" x14ac:dyDescent="0.25">
      <c r="E1057" s="217"/>
      <c r="G1057" s="217"/>
      <c r="H1057" s="217"/>
      <c r="J1057" s="217"/>
      <c r="K1057" s="217"/>
      <c r="M1057" s="217"/>
      <c r="N1057" s="217"/>
      <c r="O1057" s="217"/>
      <c r="P1057" s="217"/>
      <c r="Q1057" s="217"/>
      <c r="R1057" s="217"/>
      <c r="S1057" s="217"/>
      <c r="T1057" s="217"/>
    </row>
    <row r="1058" spans="5:20" x14ac:dyDescent="0.25">
      <c r="E1058" s="217"/>
      <c r="G1058" s="217"/>
      <c r="H1058" s="217"/>
      <c r="J1058" s="217"/>
      <c r="K1058" s="217"/>
      <c r="M1058" s="217"/>
      <c r="N1058" s="217"/>
      <c r="O1058" s="217"/>
      <c r="P1058" s="217"/>
      <c r="Q1058" s="217"/>
      <c r="R1058" s="217"/>
      <c r="S1058" s="217"/>
      <c r="T1058" s="217"/>
    </row>
    <row r="1059" spans="5:20" x14ac:dyDescent="0.25">
      <c r="E1059" s="217"/>
      <c r="G1059" s="217"/>
      <c r="H1059" s="217"/>
      <c r="J1059" s="217"/>
      <c r="K1059" s="217"/>
      <c r="M1059" s="217"/>
      <c r="N1059" s="217"/>
      <c r="O1059" s="217"/>
      <c r="P1059" s="217"/>
      <c r="Q1059" s="217"/>
      <c r="R1059" s="217"/>
      <c r="S1059" s="217"/>
      <c r="T1059" s="217"/>
    </row>
    <row r="1060" spans="5:20" x14ac:dyDescent="0.25">
      <c r="E1060" s="217"/>
      <c r="G1060" s="217"/>
      <c r="H1060" s="217"/>
      <c r="J1060" s="217"/>
      <c r="K1060" s="217"/>
      <c r="M1060" s="217"/>
      <c r="N1060" s="217"/>
      <c r="O1060" s="217"/>
      <c r="P1060" s="217"/>
      <c r="Q1060" s="217"/>
      <c r="R1060" s="217"/>
      <c r="S1060" s="217"/>
      <c r="T1060" s="217"/>
    </row>
    <row r="1061" spans="5:20" x14ac:dyDescent="0.25">
      <c r="E1061" s="217"/>
      <c r="G1061" s="217"/>
      <c r="H1061" s="217"/>
      <c r="J1061" s="217"/>
      <c r="K1061" s="217"/>
      <c r="M1061" s="217"/>
      <c r="N1061" s="217"/>
      <c r="O1061" s="217"/>
      <c r="P1061" s="217"/>
      <c r="Q1061" s="217"/>
      <c r="R1061" s="217"/>
      <c r="S1061" s="217"/>
      <c r="T1061" s="217"/>
    </row>
    <row r="1062" spans="5:20" x14ac:dyDescent="0.25">
      <c r="E1062" s="217"/>
      <c r="G1062" s="217"/>
      <c r="H1062" s="217"/>
      <c r="J1062" s="217"/>
      <c r="K1062" s="217"/>
      <c r="M1062" s="217"/>
      <c r="N1062" s="217"/>
      <c r="O1062" s="217"/>
      <c r="P1062" s="217"/>
      <c r="Q1062" s="217"/>
      <c r="R1062" s="217"/>
      <c r="S1062" s="217"/>
      <c r="T1062" s="217"/>
    </row>
    <row r="1063" spans="5:20" x14ac:dyDescent="0.25">
      <c r="E1063" s="217"/>
      <c r="G1063" s="217"/>
      <c r="H1063" s="217"/>
      <c r="J1063" s="217"/>
      <c r="K1063" s="217"/>
      <c r="M1063" s="217"/>
      <c r="N1063" s="217"/>
      <c r="O1063" s="217"/>
      <c r="P1063" s="217"/>
      <c r="Q1063" s="217"/>
      <c r="R1063" s="217"/>
      <c r="S1063" s="217"/>
      <c r="T1063" s="217"/>
    </row>
    <row r="1064" spans="5:20" x14ac:dyDescent="0.25">
      <c r="E1064" s="217"/>
      <c r="G1064" s="217"/>
      <c r="H1064" s="217"/>
      <c r="J1064" s="217"/>
      <c r="K1064" s="217"/>
      <c r="M1064" s="217"/>
      <c r="N1064" s="217"/>
      <c r="O1064" s="217"/>
      <c r="P1064" s="217"/>
      <c r="Q1064" s="217"/>
      <c r="R1064" s="217"/>
      <c r="S1064" s="217"/>
      <c r="T1064" s="217"/>
    </row>
    <row r="1065" spans="5:20" x14ac:dyDescent="0.25">
      <c r="E1065" s="217"/>
      <c r="G1065" s="217"/>
      <c r="H1065" s="217"/>
      <c r="J1065" s="217"/>
      <c r="K1065" s="217"/>
      <c r="M1065" s="217"/>
      <c r="N1065" s="217"/>
      <c r="O1065" s="217"/>
      <c r="P1065" s="217"/>
      <c r="Q1065" s="217"/>
      <c r="R1065" s="217"/>
      <c r="S1065" s="217"/>
      <c r="T1065" s="217"/>
    </row>
    <row r="1066" spans="5:20" x14ac:dyDescent="0.25">
      <c r="E1066" s="217"/>
      <c r="G1066" s="217"/>
      <c r="H1066" s="217"/>
      <c r="J1066" s="217"/>
      <c r="K1066" s="217"/>
      <c r="M1066" s="217"/>
      <c r="N1066" s="217"/>
      <c r="O1066" s="217"/>
      <c r="P1066" s="217"/>
      <c r="Q1066" s="217"/>
      <c r="R1066" s="217"/>
      <c r="S1066" s="217"/>
      <c r="T1066" s="217"/>
    </row>
    <row r="1067" spans="5:20" x14ac:dyDescent="0.25">
      <c r="E1067" s="217"/>
      <c r="G1067" s="217"/>
      <c r="H1067" s="217"/>
      <c r="J1067" s="217"/>
      <c r="K1067" s="217"/>
      <c r="M1067" s="217"/>
      <c r="N1067" s="217"/>
      <c r="O1067" s="217"/>
      <c r="P1067" s="217"/>
      <c r="Q1067" s="217"/>
      <c r="R1067" s="217"/>
      <c r="S1067" s="217"/>
      <c r="T1067" s="217"/>
    </row>
    <row r="1068" spans="5:20" x14ac:dyDescent="0.25">
      <c r="E1068" s="217"/>
      <c r="G1068" s="217"/>
      <c r="H1068" s="217"/>
      <c r="J1068" s="217"/>
      <c r="K1068" s="217"/>
      <c r="M1068" s="217"/>
      <c r="N1068" s="217"/>
      <c r="O1068" s="217"/>
      <c r="P1068" s="217"/>
      <c r="Q1068" s="217"/>
      <c r="R1068" s="217"/>
      <c r="S1068" s="217"/>
      <c r="T1068" s="217"/>
    </row>
    <row r="1069" spans="5:20" x14ac:dyDescent="0.25">
      <c r="E1069" s="217"/>
      <c r="G1069" s="217"/>
      <c r="H1069" s="217"/>
      <c r="J1069" s="217"/>
      <c r="K1069" s="217"/>
      <c r="M1069" s="217"/>
      <c r="N1069" s="217"/>
      <c r="O1069" s="217"/>
      <c r="P1069" s="217"/>
      <c r="Q1069" s="217"/>
      <c r="R1069" s="217"/>
      <c r="S1069" s="217"/>
      <c r="T1069" s="217"/>
    </row>
    <row r="1070" spans="5:20" x14ac:dyDescent="0.25">
      <c r="E1070" s="217"/>
      <c r="G1070" s="217"/>
      <c r="H1070" s="217"/>
      <c r="J1070" s="217"/>
      <c r="K1070" s="217"/>
      <c r="M1070" s="217"/>
      <c r="N1070" s="217"/>
      <c r="O1070" s="217"/>
      <c r="P1070" s="217"/>
      <c r="Q1070" s="217"/>
      <c r="R1070" s="217"/>
      <c r="S1070" s="217"/>
      <c r="T1070" s="217"/>
    </row>
    <row r="1071" spans="5:20" x14ac:dyDescent="0.25">
      <c r="E1071" s="217"/>
      <c r="G1071" s="217"/>
      <c r="H1071" s="217"/>
      <c r="J1071" s="217"/>
      <c r="K1071" s="217"/>
      <c r="M1071" s="217"/>
      <c r="N1071" s="217"/>
      <c r="O1071" s="217"/>
      <c r="P1071" s="217"/>
      <c r="Q1071" s="217"/>
      <c r="R1071" s="217"/>
      <c r="S1071" s="217"/>
      <c r="T1071" s="217"/>
    </row>
    <row r="1072" spans="5:20" x14ac:dyDescent="0.25">
      <c r="E1072" s="217"/>
      <c r="G1072" s="217"/>
      <c r="H1072" s="217"/>
      <c r="J1072" s="217"/>
      <c r="K1072" s="217"/>
      <c r="M1072" s="217"/>
      <c r="N1072" s="217"/>
      <c r="O1072" s="217"/>
      <c r="P1072" s="217"/>
      <c r="Q1072" s="217"/>
      <c r="R1072" s="217"/>
      <c r="S1072" s="217"/>
      <c r="T1072" s="217"/>
    </row>
    <row r="1073" spans="5:20" x14ac:dyDescent="0.25">
      <c r="E1073" s="217"/>
      <c r="G1073" s="217"/>
      <c r="H1073" s="217"/>
      <c r="J1073" s="217"/>
      <c r="K1073" s="217"/>
      <c r="M1073" s="217"/>
      <c r="N1073" s="217"/>
      <c r="O1073" s="217"/>
      <c r="P1073" s="217"/>
      <c r="Q1073" s="217"/>
      <c r="R1073" s="217"/>
      <c r="S1073" s="217"/>
      <c r="T1073" s="217"/>
    </row>
    <row r="1074" spans="5:20" x14ac:dyDescent="0.25">
      <c r="E1074" s="217"/>
      <c r="G1074" s="217"/>
      <c r="H1074" s="217"/>
      <c r="J1074" s="217"/>
      <c r="K1074" s="217"/>
      <c r="M1074" s="217"/>
      <c r="N1074" s="217"/>
      <c r="O1074" s="217"/>
      <c r="P1074" s="217"/>
      <c r="Q1074" s="217"/>
      <c r="R1074" s="217"/>
      <c r="S1074" s="217"/>
      <c r="T1074" s="217"/>
    </row>
    <row r="1075" spans="5:20" x14ac:dyDescent="0.25">
      <c r="E1075" s="217"/>
      <c r="G1075" s="217"/>
      <c r="H1075" s="217"/>
      <c r="J1075" s="217"/>
      <c r="K1075" s="217"/>
      <c r="M1075" s="217"/>
      <c r="N1075" s="217"/>
      <c r="O1075" s="217"/>
      <c r="P1075" s="217"/>
      <c r="Q1075" s="217"/>
      <c r="R1075" s="217"/>
      <c r="S1075" s="217"/>
      <c r="T1075" s="217"/>
    </row>
    <row r="1076" spans="5:20" x14ac:dyDescent="0.25">
      <c r="E1076" s="217"/>
      <c r="G1076" s="217"/>
      <c r="H1076" s="217"/>
      <c r="J1076" s="217"/>
      <c r="K1076" s="217"/>
      <c r="M1076" s="217"/>
      <c r="N1076" s="217"/>
      <c r="O1076" s="217"/>
      <c r="P1076" s="217"/>
      <c r="Q1076" s="217"/>
      <c r="R1076" s="217"/>
      <c r="S1076" s="217"/>
      <c r="T1076" s="217"/>
    </row>
    <row r="1077" spans="5:20" x14ac:dyDescent="0.25">
      <c r="E1077" s="217"/>
      <c r="G1077" s="217"/>
      <c r="H1077" s="217"/>
      <c r="J1077" s="217"/>
      <c r="K1077" s="217"/>
      <c r="M1077" s="217"/>
      <c r="N1077" s="217"/>
      <c r="O1077" s="217"/>
      <c r="P1077" s="217"/>
      <c r="Q1077" s="217"/>
      <c r="R1077" s="217"/>
      <c r="S1077" s="217"/>
      <c r="T1077" s="217"/>
    </row>
    <row r="1078" spans="5:20" x14ac:dyDescent="0.25">
      <c r="E1078" s="217"/>
      <c r="G1078" s="217"/>
      <c r="H1078" s="217"/>
      <c r="J1078" s="217"/>
      <c r="K1078" s="217"/>
      <c r="M1078" s="217"/>
      <c r="N1078" s="217"/>
      <c r="O1078" s="217"/>
      <c r="P1078" s="217"/>
      <c r="Q1078" s="217"/>
      <c r="R1078" s="217"/>
      <c r="S1078" s="217"/>
      <c r="T1078" s="217"/>
    </row>
    <row r="1079" spans="5:20" x14ac:dyDescent="0.25">
      <c r="E1079" s="217"/>
      <c r="G1079" s="217"/>
      <c r="H1079" s="217"/>
      <c r="J1079" s="217"/>
      <c r="K1079" s="217"/>
      <c r="M1079" s="217"/>
      <c r="N1079" s="217"/>
      <c r="O1079" s="217"/>
      <c r="P1079" s="217"/>
      <c r="Q1079" s="217"/>
      <c r="R1079" s="217"/>
      <c r="S1079" s="217"/>
      <c r="T1079" s="217"/>
    </row>
    <row r="1080" spans="5:20" x14ac:dyDescent="0.25">
      <c r="E1080" s="217"/>
      <c r="G1080" s="217"/>
      <c r="H1080" s="217"/>
      <c r="J1080" s="217"/>
      <c r="K1080" s="217"/>
      <c r="M1080" s="217"/>
      <c r="N1080" s="217"/>
      <c r="O1080" s="217"/>
      <c r="P1080" s="217"/>
      <c r="Q1080" s="217"/>
      <c r="R1080" s="217"/>
      <c r="S1080" s="217"/>
      <c r="T1080" s="217"/>
    </row>
    <row r="1081" spans="5:20" x14ac:dyDescent="0.25">
      <c r="E1081" s="217"/>
      <c r="G1081" s="217"/>
      <c r="H1081" s="217"/>
      <c r="J1081" s="217"/>
      <c r="K1081" s="217"/>
      <c r="M1081" s="217"/>
      <c r="N1081" s="217"/>
      <c r="O1081" s="217"/>
      <c r="P1081" s="217"/>
      <c r="Q1081" s="217"/>
      <c r="R1081" s="217"/>
      <c r="S1081" s="217"/>
      <c r="T1081" s="217"/>
    </row>
    <row r="1082" spans="5:20" x14ac:dyDescent="0.25">
      <c r="E1082" s="217"/>
      <c r="G1082" s="217"/>
      <c r="H1082" s="217"/>
      <c r="J1082" s="217"/>
      <c r="K1082" s="217"/>
      <c r="M1082" s="217"/>
      <c r="N1082" s="217"/>
      <c r="O1082" s="217"/>
      <c r="P1082" s="217"/>
      <c r="Q1082" s="217"/>
      <c r="R1082" s="217"/>
      <c r="S1082" s="217"/>
      <c r="T1082" s="217"/>
    </row>
    <row r="1083" spans="5:20" x14ac:dyDescent="0.25">
      <c r="E1083" s="217"/>
      <c r="G1083" s="217"/>
      <c r="H1083" s="217"/>
      <c r="J1083" s="217"/>
      <c r="K1083" s="217"/>
      <c r="M1083" s="217"/>
      <c r="N1083" s="217"/>
      <c r="O1083" s="217"/>
      <c r="P1083" s="217"/>
      <c r="Q1083" s="217"/>
      <c r="R1083" s="217"/>
      <c r="S1083" s="217"/>
      <c r="T1083" s="217"/>
    </row>
    <row r="1084" spans="5:20" x14ac:dyDescent="0.25">
      <c r="E1084" s="217"/>
      <c r="G1084" s="217"/>
      <c r="H1084" s="217"/>
      <c r="J1084" s="217"/>
      <c r="K1084" s="217"/>
      <c r="M1084" s="217"/>
      <c r="N1084" s="217"/>
      <c r="O1084" s="217"/>
      <c r="P1084" s="217"/>
      <c r="Q1084" s="217"/>
      <c r="R1084" s="217"/>
      <c r="S1084" s="217"/>
      <c r="T1084" s="217"/>
    </row>
    <row r="1085" spans="5:20" x14ac:dyDescent="0.25">
      <c r="E1085" s="217"/>
      <c r="G1085" s="217"/>
      <c r="H1085" s="217"/>
      <c r="J1085" s="217"/>
      <c r="K1085" s="217"/>
      <c r="M1085" s="217"/>
      <c r="N1085" s="217"/>
      <c r="O1085" s="217"/>
      <c r="P1085" s="217"/>
      <c r="Q1085" s="217"/>
      <c r="R1085" s="217"/>
      <c r="S1085" s="217"/>
      <c r="T1085" s="217"/>
    </row>
    <row r="1086" spans="5:20" x14ac:dyDescent="0.25">
      <c r="E1086" s="217"/>
      <c r="G1086" s="217"/>
      <c r="H1086" s="217"/>
      <c r="J1086" s="217"/>
      <c r="K1086" s="217"/>
      <c r="M1086" s="217"/>
      <c r="N1086" s="217"/>
      <c r="O1086" s="217"/>
      <c r="P1086" s="217"/>
      <c r="Q1086" s="217"/>
      <c r="R1086" s="217"/>
      <c r="S1086" s="217"/>
      <c r="T1086" s="217"/>
    </row>
    <row r="1087" spans="5:20" x14ac:dyDescent="0.25">
      <c r="E1087" s="217"/>
      <c r="G1087" s="217"/>
      <c r="H1087" s="217"/>
      <c r="J1087" s="217"/>
      <c r="K1087" s="217"/>
      <c r="M1087" s="217"/>
      <c r="N1087" s="217"/>
      <c r="O1087" s="217"/>
      <c r="P1087" s="217"/>
      <c r="Q1087" s="217"/>
      <c r="R1087" s="217"/>
      <c r="S1087" s="217"/>
      <c r="T1087" s="217"/>
    </row>
    <row r="1088" spans="5:20" x14ac:dyDescent="0.25">
      <c r="E1088" s="217"/>
      <c r="G1088" s="217"/>
      <c r="H1088" s="217"/>
      <c r="J1088" s="217"/>
      <c r="K1088" s="217"/>
      <c r="M1088" s="217"/>
      <c r="N1088" s="217"/>
      <c r="O1088" s="217"/>
      <c r="P1088" s="217"/>
      <c r="Q1088" s="217"/>
      <c r="R1088" s="217"/>
      <c r="S1088" s="217"/>
      <c r="T1088" s="217"/>
    </row>
    <row r="1089" spans="5:20" x14ac:dyDescent="0.25">
      <c r="E1089" s="217"/>
      <c r="G1089" s="217"/>
      <c r="H1089" s="217"/>
      <c r="J1089" s="217"/>
      <c r="K1089" s="217"/>
      <c r="M1089" s="217"/>
      <c r="N1089" s="217"/>
      <c r="O1089" s="217"/>
      <c r="P1089" s="217"/>
      <c r="Q1089" s="217"/>
      <c r="R1089" s="217"/>
      <c r="S1089" s="217"/>
      <c r="T1089" s="217"/>
    </row>
    <row r="1090" spans="5:20" x14ac:dyDescent="0.25">
      <c r="E1090" s="217"/>
      <c r="G1090" s="217"/>
      <c r="H1090" s="217"/>
      <c r="J1090" s="217"/>
      <c r="K1090" s="217"/>
      <c r="M1090" s="217"/>
      <c r="N1090" s="217"/>
      <c r="O1090" s="217"/>
      <c r="P1090" s="217"/>
      <c r="Q1090" s="217"/>
      <c r="R1090" s="217"/>
      <c r="S1090" s="217"/>
      <c r="T1090" s="217"/>
    </row>
    <row r="1091" spans="5:20" x14ac:dyDescent="0.25">
      <c r="E1091" s="217"/>
      <c r="G1091" s="217"/>
      <c r="H1091" s="217"/>
      <c r="J1091" s="217"/>
      <c r="K1091" s="217"/>
      <c r="M1091" s="217"/>
      <c r="N1091" s="217"/>
      <c r="O1091" s="217"/>
      <c r="P1091" s="217"/>
      <c r="Q1091" s="217"/>
      <c r="R1091" s="217"/>
      <c r="S1091" s="217"/>
      <c r="T1091" s="217"/>
    </row>
    <row r="1092" spans="5:20" x14ac:dyDescent="0.25">
      <c r="E1092" s="217"/>
      <c r="G1092" s="217"/>
      <c r="H1092" s="217"/>
      <c r="J1092" s="217"/>
      <c r="K1092" s="217"/>
      <c r="M1092" s="217"/>
      <c r="N1092" s="217"/>
      <c r="O1092" s="217"/>
      <c r="P1092" s="217"/>
      <c r="Q1092" s="217"/>
      <c r="R1092" s="217"/>
      <c r="S1092" s="217"/>
      <c r="T1092" s="217"/>
    </row>
    <row r="1093" spans="5:20" x14ac:dyDescent="0.25">
      <c r="E1093" s="217"/>
      <c r="G1093" s="217"/>
      <c r="H1093" s="217"/>
      <c r="J1093" s="217"/>
      <c r="K1093" s="217"/>
      <c r="M1093" s="217"/>
      <c r="N1093" s="217"/>
      <c r="O1093" s="217"/>
      <c r="P1093" s="217"/>
      <c r="Q1093" s="217"/>
      <c r="R1093" s="217"/>
      <c r="S1093" s="217"/>
      <c r="T1093" s="217"/>
    </row>
    <row r="1094" spans="5:20" x14ac:dyDescent="0.25">
      <c r="E1094" s="217"/>
      <c r="G1094" s="217"/>
      <c r="H1094" s="217"/>
      <c r="J1094" s="217"/>
      <c r="K1094" s="217"/>
      <c r="M1094" s="217"/>
      <c r="N1094" s="217"/>
      <c r="O1094" s="217"/>
      <c r="P1094" s="217"/>
      <c r="Q1094" s="217"/>
      <c r="R1094" s="217"/>
      <c r="S1094" s="217"/>
      <c r="T1094" s="217"/>
    </row>
    <row r="1095" spans="5:20" x14ac:dyDescent="0.25">
      <c r="E1095" s="217"/>
      <c r="G1095" s="217"/>
      <c r="H1095" s="217"/>
      <c r="J1095" s="217"/>
      <c r="K1095" s="217"/>
      <c r="M1095" s="217"/>
      <c r="N1095" s="217"/>
      <c r="O1095" s="217"/>
      <c r="P1095" s="217"/>
      <c r="Q1095" s="217"/>
      <c r="R1095" s="217"/>
      <c r="S1095" s="217"/>
      <c r="T1095" s="217"/>
    </row>
    <row r="1096" spans="5:20" x14ac:dyDescent="0.25">
      <c r="E1096" s="217"/>
      <c r="G1096" s="217"/>
      <c r="H1096" s="217"/>
      <c r="J1096" s="217"/>
      <c r="K1096" s="217"/>
      <c r="M1096" s="217"/>
      <c r="N1096" s="217"/>
      <c r="O1096" s="217"/>
      <c r="P1096" s="217"/>
      <c r="Q1096" s="217"/>
      <c r="R1096" s="217"/>
      <c r="S1096" s="217"/>
      <c r="T1096" s="217"/>
    </row>
    <row r="1097" spans="5:20" x14ac:dyDescent="0.25">
      <c r="E1097" s="217"/>
      <c r="G1097" s="217"/>
      <c r="H1097" s="217"/>
      <c r="J1097" s="217"/>
      <c r="K1097" s="217"/>
      <c r="M1097" s="217"/>
      <c r="N1097" s="217"/>
      <c r="O1097" s="217"/>
      <c r="P1097" s="217"/>
      <c r="Q1097" s="217"/>
      <c r="R1097" s="217"/>
      <c r="S1097" s="217"/>
      <c r="T1097" s="217"/>
    </row>
    <row r="1098" spans="5:20" x14ac:dyDescent="0.25">
      <c r="E1098" s="217"/>
      <c r="G1098" s="217"/>
      <c r="H1098" s="217"/>
      <c r="J1098" s="217"/>
      <c r="K1098" s="217"/>
      <c r="M1098" s="217"/>
      <c r="N1098" s="217"/>
      <c r="O1098" s="217"/>
      <c r="P1098" s="217"/>
      <c r="Q1098" s="217"/>
      <c r="R1098" s="217"/>
      <c r="S1098" s="217"/>
      <c r="T1098" s="217"/>
    </row>
    <row r="1099" spans="5:20" x14ac:dyDescent="0.25">
      <c r="E1099" s="217"/>
      <c r="G1099" s="217"/>
      <c r="H1099" s="217"/>
      <c r="J1099" s="217"/>
      <c r="K1099" s="217"/>
      <c r="M1099" s="217"/>
      <c r="N1099" s="217"/>
      <c r="O1099" s="217"/>
      <c r="P1099" s="217"/>
      <c r="Q1099" s="217"/>
      <c r="R1099" s="217"/>
      <c r="S1099" s="217"/>
      <c r="T1099" s="217"/>
    </row>
    <row r="1100" spans="5:20" x14ac:dyDescent="0.25">
      <c r="E1100" s="217"/>
      <c r="G1100" s="217"/>
      <c r="H1100" s="217"/>
      <c r="J1100" s="217"/>
      <c r="K1100" s="217"/>
      <c r="M1100" s="217"/>
      <c r="N1100" s="217"/>
      <c r="O1100" s="217"/>
      <c r="P1100" s="217"/>
      <c r="Q1100" s="217"/>
      <c r="R1100" s="217"/>
      <c r="S1100" s="217"/>
      <c r="T1100" s="217"/>
    </row>
    <row r="1101" spans="5:20" x14ac:dyDescent="0.25">
      <c r="E1101" s="217"/>
      <c r="G1101" s="217"/>
      <c r="H1101" s="217"/>
      <c r="J1101" s="217"/>
      <c r="K1101" s="217"/>
      <c r="M1101" s="217"/>
      <c r="N1101" s="217"/>
      <c r="O1101" s="217"/>
      <c r="P1101" s="217"/>
      <c r="Q1101" s="217"/>
      <c r="R1101" s="217"/>
      <c r="S1101" s="217"/>
      <c r="T1101" s="217"/>
    </row>
    <row r="1102" spans="5:20" x14ac:dyDescent="0.25">
      <c r="E1102" s="217"/>
      <c r="G1102" s="217"/>
      <c r="H1102" s="217"/>
      <c r="J1102" s="217"/>
      <c r="K1102" s="217"/>
      <c r="M1102" s="217"/>
      <c r="N1102" s="217"/>
      <c r="O1102" s="217"/>
      <c r="P1102" s="217"/>
      <c r="Q1102" s="217"/>
      <c r="R1102" s="217"/>
      <c r="S1102" s="217"/>
      <c r="T1102" s="217"/>
    </row>
    <row r="1103" spans="5:20" x14ac:dyDescent="0.25">
      <c r="E1103" s="217"/>
      <c r="G1103" s="217"/>
      <c r="H1103" s="217"/>
      <c r="J1103" s="217"/>
      <c r="K1103" s="217"/>
      <c r="M1103" s="217"/>
      <c r="N1103" s="217"/>
      <c r="O1103" s="217"/>
      <c r="P1103" s="217"/>
      <c r="Q1103" s="217"/>
      <c r="R1103" s="217"/>
      <c r="S1103" s="217"/>
      <c r="T1103" s="217"/>
    </row>
    <row r="1104" spans="5:20" x14ac:dyDescent="0.25">
      <c r="E1104" s="217"/>
      <c r="G1104" s="217"/>
      <c r="H1104" s="217"/>
      <c r="J1104" s="217"/>
      <c r="K1104" s="217"/>
      <c r="M1104" s="217"/>
      <c r="N1104" s="217"/>
      <c r="O1104" s="217"/>
      <c r="P1104" s="217"/>
      <c r="Q1104" s="217"/>
      <c r="R1104" s="217"/>
      <c r="S1104" s="217"/>
      <c r="T1104" s="217"/>
    </row>
    <row r="1105" spans="5:20" x14ac:dyDescent="0.25">
      <c r="E1105" s="217"/>
      <c r="G1105" s="217"/>
      <c r="H1105" s="217"/>
      <c r="J1105" s="217"/>
      <c r="K1105" s="217"/>
      <c r="M1105" s="217"/>
      <c r="N1105" s="217"/>
      <c r="O1105" s="217"/>
      <c r="P1105" s="217"/>
      <c r="Q1105" s="217"/>
      <c r="R1105" s="217"/>
      <c r="S1105" s="217"/>
      <c r="T1105" s="217"/>
    </row>
    <row r="1106" spans="5:20" x14ac:dyDescent="0.25">
      <c r="E1106" s="217"/>
      <c r="G1106" s="217"/>
      <c r="H1106" s="217"/>
      <c r="J1106" s="217"/>
      <c r="K1106" s="217"/>
      <c r="M1106" s="217"/>
      <c r="N1106" s="217"/>
      <c r="O1106" s="217"/>
      <c r="P1106" s="217"/>
      <c r="Q1106" s="217"/>
      <c r="R1106" s="217"/>
      <c r="S1106" s="217"/>
      <c r="T1106" s="217"/>
    </row>
    <row r="1107" spans="5:20" x14ac:dyDescent="0.25">
      <c r="E1107" s="217"/>
      <c r="G1107" s="217"/>
      <c r="H1107" s="217"/>
      <c r="J1107" s="217"/>
      <c r="K1107" s="217"/>
      <c r="M1107" s="217"/>
      <c r="N1107" s="217"/>
      <c r="O1107" s="217"/>
      <c r="P1107" s="217"/>
      <c r="Q1107" s="217"/>
      <c r="R1107" s="217"/>
      <c r="S1107" s="217"/>
      <c r="T1107" s="217"/>
    </row>
    <row r="1108" spans="5:20" x14ac:dyDescent="0.25">
      <c r="E1108" s="217"/>
      <c r="G1108" s="217"/>
      <c r="H1108" s="217"/>
      <c r="J1108" s="217"/>
      <c r="K1108" s="217"/>
      <c r="M1108" s="217"/>
      <c r="N1108" s="217"/>
      <c r="O1108" s="217"/>
      <c r="P1108" s="217"/>
      <c r="Q1108" s="217"/>
      <c r="R1108" s="217"/>
      <c r="S1108" s="217"/>
      <c r="T1108" s="217"/>
    </row>
    <row r="1109" spans="5:20" x14ac:dyDescent="0.25">
      <c r="E1109" s="217"/>
      <c r="G1109" s="217"/>
      <c r="H1109" s="217"/>
      <c r="J1109" s="217"/>
      <c r="K1109" s="217"/>
      <c r="M1109" s="217"/>
      <c r="N1109" s="217"/>
      <c r="O1109" s="217"/>
      <c r="P1109" s="217"/>
      <c r="Q1109" s="217"/>
      <c r="R1109" s="217"/>
      <c r="S1109" s="217"/>
      <c r="T1109" s="217"/>
    </row>
    <row r="1110" spans="5:20" x14ac:dyDescent="0.25">
      <c r="E1110" s="217"/>
      <c r="G1110" s="217"/>
      <c r="H1110" s="217"/>
      <c r="J1110" s="217"/>
      <c r="K1110" s="217"/>
      <c r="M1110" s="217"/>
      <c r="N1110" s="217"/>
      <c r="O1110" s="217"/>
      <c r="P1110" s="217"/>
      <c r="Q1110" s="217"/>
      <c r="R1110" s="217"/>
      <c r="S1110" s="217"/>
      <c r="T1110" s="217"/>
    </row>
    <row r="1111" spans="5:20" x14ac:dyDescent="0.25">
      <c r="E1111" s="217"/>
      <c r="G1111" s="217"/>
      <c r="H1111" s="217"/>
      <c r="J1111" s="217"/>
      <c r="K1111" s="217"/>
      <c r="M1111" s="217"/>
      <c r="N1111" s="217"/>
      <c r="O1111" s="217"/>
      <c r="P1111" s="217"/>
      <c r="Q1111" s="217"/>
      <c r="R1111" s="217"/>
      <c r="S1111" s="217"/>
      <c r="T1111" s="217"/>
    </row>
    <row r="1112" spans="5:20" x14ac:dyDescent="0.25">
      <c r="E1112" s="217"/>
      <c r="G1112" s="217"/>
      <c r="H1112" s="217"/>
      <c r="J1112" s="217"/>
      <c r="K1112" s="217"/>
      <c r="M1112" s="217"/>
      <c r="N1112" s="217"/>
      <c r="O1112" s="217"/>
      <c r="P1112" s="217"/>
      <c r="Q1112" s="217"/>
      <c r="R1112" s="217"/>
      <c r="S1112" s="217"/>
      <c r="T1112" s="217"/>
    </row>
    <row r="1113" spans="5:20" x14ac:dyDescent="0.25">
      <c r="E1113" s="217"/>
      <c r="G1113" s="217"/>
      <c r="H1113" s="217"/>
      <c r="J1113" s="217"/>
      <c r="K1113" s="217"/>
      <c r="M1113" s="217"/>
      <c r="N1113" s="217"/>
      <c r="O1113" s="217"/>
      <c r="P1113" s="217"/>
      <c r="Q1113" s="217"/>
      <c r="R1113" s="217"/>
      <c r="S1113" s="217"/>
      <c r="T1113" s="217"/>
    </row>
    <row r="1114" spans="5:20" x14ac:dyDescent="0.25">
      <c r="E1114" s="217"/>
      <c r="G1114" s="217"/>
      <c r="H1114" s="217"/>
      <c r="J1114" s="217"/>
      <c r="K1114" s="217"/>
      <c r="M1114" s="217"/>
      <c r="N1114" s="217"/>
      <c r="O1114" s="217"/>
      <c r="P1114" s="217"/>
      <c r="Q1114" s="217"/>
      <c r="R1114" s="217"/>
      <c r="S1114" s="217"/>
      <c r="T1114" s="217"/>
    </row>
    <row r="1115" spans="5:20" x14ac:dyDescent="0.25">
      <c r="E1115" s="217"/>
      <c r="G1115" s="217"/>
      <c r="H1115" s="217"/>
      <c r="J1115" s="217"/>
      <c r="K1115" s="217"/>
      <c r="M1115" s="217"/>
      <c r="N1115" s="217"/>
      <c r="O1115" s="217"/>
      <c r="P1115" s="217"/>
      <c r="Q1115" s="217"/>
      <c r="R1115" s="217"/>
      <c r="S1115" s="217"/>
      <c r="T1115" s="217"/>
    </row>
    <row r="1116" spans="5:20" x14ac:dyDescent="0.25">
      <c r="E1116" s="217"/>
      <c r="G1116" s="217"/>
      <c r="H1116" s="217"/>
      <c r="J1116" s="217"/>
      <c r="K1116" s="217"/>
      <c r="M1116" s="217"/>
      <c r="N1116" s="217"/>
      <c r="O1116" s="217"/>
      <c r="P1116" s="217"/>
      <c r="Q1116" s="217"/>
      <c r="R1116" s="217"/>
      <c r="S1116" s="217"/>
      <c r="T1116" s="217"/>
    </row>
    <row r="1117" spans="5:20" x14ac:dyDescent="0.25">
      <c r="E1117" s="217"/>
      <c r="G1117" s="217"/>
      <c r="H1117" s="217"/>
      <c r="J1117" s="217"/>
      <c r="K1117" s="217"/>
      <c r="M1117" s="217"/>
      <c r="N1117" s="217"/>
      <c r="O1117" s="217"/>
      <c r="P1117" s="217"/>
      <c r="Q1117" s="217"/>
      <c r="R1117" s="217"/>
      <c r="S1117" s="217"/>
      <c r="T1117" s="217"/>
    </row>
    <row r="1118" spans="5:20" x14ac:dyDescent="0.25">
      <c r="E1118" s="217"/>
      <c r="G1118" s="217"/>
      <c r="H1118" s="217"/>
      <c r="J1118" s="217"/>
      <c r="K1118" s="217"/>
      <c r="M1118" s="217"/>
      <c r="N1118" s="217"/>
      <c r="O1118" s="217"/>
      <c r="P1118" s="217"/>
      <c r="Q1118" s="217"/>
      <c r="R1118" s="217"/>
      <c r="S1118" s="217"/>
      <c r="T1118" s="217"/>
    </row>
    <row r="1119" spans="5:20" x14ac:dyDescent="0.25">
      <c r="E1119" s="217"/>
      <c r="G1119" s="217"/>
      <c r="H1119" s="217"/>
      <c r="J1119" s="217"/>
      <c r="K1119" s="217"/>
      <c r="M1119" s="217"/>
      <c r="N1119" s="217"/>
      <c r="O1119" s="217"/>
      <c r="P1119" s="217"/>
      <c r="Q1119" s="217"/>
      <c r="R1119" s="217"/>
      <c r="S1119" s="217"/>
      <c r="T1119" s="217"/>
    </row>
    <row r="1120" spans="5:20" x14ac:dyDescent="0.25">
      <c r="E1120" s="217"/>
      <c r="G1120" s="217"/>
      <c r="H1120" s="217"/>
      <c r="J1120" s="217"/>
      <c r="K1120" s="217"/>
      <c r="M1120" s="217"/>
      <c r="N1120" s="217"/>
      <c r="O1120" s="217"/>
      <c r="P1120" s="217"/>
      <c r="Q1120" s="217"/>
      <c r="R1120" s="217"/>
      <c r="S1120" s="217"/>
      <c r="T1120" s="217"/>
    </row>
    <row r="1121" spans="5:20" x14ac:dyDescent="0.25">
      <c r="E1121" s="217"/>
      <c r="G1121" s="217"/>
      <c r="H1121" s="217"/>
      <c r="J1121" s="217"/>
      <c r="K1121" s="217"/>
      <c r="M1121" s="217"/>
      <c r="N1121" s="217"/>
      <c r="O1121" s="217"/>
      <c r="P1121" s="217"/>
      <c r="Q1121" s="217"/>
      <c r="R1121" s="217"/>
      <c r="S1121" s="217"/>
      <c r="T1121" s="217"/>
    </row>
    <row r="1122" spans="5:20" x14ac:dyDescent="0.25">
      <c r="E1122" s="217"/>
      <c r="G1122" s="217"/>
      <c r="H1122" s="217"/>
      <c r="J1122" s="217"/>
      <c r="K1122" s="217"/>
      <c r="M1122" s="217"/>
      <c r="N1122" s="217"/>
      <c r="O1122" s="217"/>
      <c r="P1122" s="217"/>
      <c r="Q1122" s="217"/>
      <c r="R1122" s="217"/>
      <c r="S1122" s="217"/>
      <c r="T1122" s="217"/>
    </row>
    <row r="1123" spans="5:20" x14ac:dyDescent="0.25">
      <c r="E1123" s="217"/>
      <c r="G1123" s="217"/>
      <c r="H1123" s="217"/>
      <c r="J1123" s="217"/>
      <c r="K1123" s="217"/>
      <c r="M1123" s="217"/>
      <c r="N1123" s="217"/>
      <c r="O1123" s="217"/>
      <c r="P1123" s="217"/>
      <c r="Q1123" s="217"/>
      <c r="R1123" s="217"/>
      <c r="S1123" s="217"/>
      <c r="T1123" s="217"/>
    </row>
    <row r="1124" spans="5:20" x14ac:dyDescent="0.25">
      <c r="E1124" s="217"/>
      <c r="G1124" s="217"/>
      <c r="H1124" s="217"/>
      <c r="J1124" s="217"/>
      <c r="K1124" s="217"/>
      <c r="M1124" s="217"/>
      <c r="N1124" s="217"/>
      <c r="O1124" s="217"/>
      <c r="P1124" s="217"/>
      <c r="Q1124" s="217"/>
      <c r="R1124" s="217"/>
      <c r="S1124" s="217"/>
      <c r="T1124" s="217"/>
    </row>
    <row r="1125" spans="5:20" x14ac:dyDescent="0.25">
      <c r="E1125" s="217"/>
      <c r="G1125" s="217"/>
      <c r="H1125" s="217"/>
      <c r="J1125" s="217"/>
      <c r="K1125" s="217"/>
      <c r="M1125" s="217"/>
      <c r="N1125" s="217"/>
      <c r="O1125" s="217"/>
      <c r="P1125" s="217"/>
      <c r="Q1125" s="217"/>
      <c r="R1125" s="217"/>
      <c r="S1125" s="217"/>
      <c r="T1125" s="217"/>
    </row>
    <row r="1126" spans="5:20" x14ac:dyDescent="0.25">
      <c r="E1126" s="217"/>
      <c r="G1126" s="217"/>
      <c r="H1126" s="217"/>
      <c r="J1126" s="217"/>
      <c r="K1126" s="217"/>
      <c r="M1126" s="217"/>
      <c r="N1126" s="217"/>
      <c r="O1126" s="217"/>
      <c r="P1126" s="217"/>
      <c r="Q1126" s="217"/>
      <c r="R1126" s="217"/>
      <c r="S1126" s="217"/>
      <c r="T1126" s="217"/>
    </row>
    <row r="1127" spans="5:20" x14ac:dyDescent="0.25">
      <c r="E1127" s="217"/>
      <c r="G1127" s="217"/>
      <c r="H1127" s="217"/>
      <c r="J1127" s="217"/>
      <c r="K1127" s="217"/>
      <c r="M1127" s="217"/>
      <c r="N1127" s="217"/>
      <c r="O1127" s="217"/>
      <c r="P1127" s="217"/>
      <c r="Q1127" s="217"/>
      <c r="R1127" s="217"/>
      <c r="S1127" s="217"/>
      <c r="T1127" s="217"/>
    </row>
    <row r="1128" spans="5:20" x14ac:dyDescent="0.25">
      <c r="E1128" s="217"/>
      <c r="G1128" s="217"/>
      <c r="H1128" s="217"/>
      <c r="J1128" s="217"/>
      <c r="K1128" s="217"/>
      <c r="M1128" s="217"/>
      <c r="N1128" s="217"/>
      <c r="O1128" s="217"/>
      <c r="P1128" s="217"/>
      <c r="Q1128" s="217"/>
      <c r="R1128" s="217"/>
      <c r="S1128" s="217"/>
      <c r="T1128" s="217"/>
    </row>
    <row r="1129" spans="5:20" x14ac:dyDescent="0.25">
      <c r="E1129" s="217"/>
      <c r="G1129" s="217"/>
      <c r="H1129" s="217"/>
      <c r="J1129" s="217"/>
      <c r="K1129" s="217"/>
      <c r="M1129" s="217"/>
      <c r="N1129" s="217"/>
      <c r="O1129" s="217"/>
      <c r="P1129" s="217"/>
      <c r="Q1129" s="217"/>
      <c r="R1129" s="217"/>
      <c r="S1129" s="217"/>
      <c r="T1129" s="217"/>
    </row>
    <row r="1130" spans="5:20" x14ac:dyDescent="0.25">
      <c r="E1130" s="217"/>
      <c r="G1130" s="217"/>
      <c r="H1130" s="217"/>
      <c r="J1130" s="217"/>
      <c r="K1130" s="217"/>
      <c r="M1130" s="217"/>
      <c r="N1130" s="217"/>
      <c r="O1130" s="217"/>
      <c r="P1130" s="217"/>
      <c r="Q1130" s="217"/>
      <c r="R1130" s="217"/>
      <c r="S1130" s="217"/>
      <c r="T1130" s="217"/>
    </row>
    <row r="1131" spans="5:20" x14ac:dyDescent="0.25">
      <c r="E1131" s="217"/>
      <c r="G1131" s="217"/>
      <c r="H1131" s="217"/>
      <c r="J1131" s="217"/>
      <c r="K1131" s="217"/>
      <c r="M1131" s="217"/>
      <c r="N1131" s="217"/>
      <c r="O1131" s="217"/>
      <c r="P1131" s="217"/>
      <c r="Q1131" s="217"/>
      <c r="R1131" s="217"/>
      <c r="S1131" s="217"/>
      <c r="T1131" s="217"/>
    </row>
    <row r="1132" spans="5:20" x14ac:dyDescent="0.25">
      <c r="E1132" s="217"/>
      <c r="G1132" s="217"/>
      <c r="H1132" s="217"/>
      <c r="J1132" s="217"/>
      <c r="K1132" s="217"/>
      <c r="M1132" s="217"/>
      <c r="N1132" s="217"/>
      <c r="O1132" s="217"/>
      <c r="P1132" s="217"/>
      <c r="Q1132" s="217"/>
      <c r="R1132" s="217"/>
      <c r="S1132" s="217"/>
      <c r="T1132" s="217"/>
    </row>
    <row r="1133" spans="5:20" x14ac:dyDescent="0.25">
      <c r="E1133" s="217"/>
      <c r="G1133" s="217"/>
      <c r="H1133" s="217"/>
      <c r="J1133" s="217"/>
      <c r="K1133" s="217"/>
      <c r="M1133" s="217"/>
      <c r="N1133" s="217"/>
      <c r="O1133" s="217"/>
      <c r="P1133" s="217"/>
      <c r="Q1133" s="217"/>
      <c r="R1133" s="217"/>
      <c r="S1133" s="217"/>
      <c r="T1133" s="217"/>
    </row>
    <row r="1134" spans="5:20" x14ac:dyDescent="0.25">
      <c r="E1134" s="217"/>
      <c r="G1134" s="217"/>
      <c r="H1134" s="217"/>
      <c r="J1134" s="217"/>
      <c r="K1134" s="217"/>
      <c r="M1134" s="217"/>
      <c r="N1134" s="217"/>
      <c r="O1134" s="217"/>
      <c r="P1134" s="217"/>
      <c r="Q1134" s="217"/>
      <c r="R1134" s="217"/>
      <c r="S1134" s="217"/>
      <c r="T1134" s="217"/>
    </row>
    <row r="1135" spans="5:20" x14ac:dyDescent="0.25">
      <c r="E1135" s="217"/>
      <c r="G1135" s="217"/>
      <c r="H1135" s="217"/>
      <c r="J1135" s="217"/>
      <c r="K1135" s="217"/>
      <c r="M1135" s="217"/>
      <c r="N1135" s="217"/>
      <c r="O1135" s="217"/>
      <c r="P1135" s="217"/>
      <c r="Q1135" s="217"/>
      <c r="R1135" s="217"/>
      <c r="S1135" s="217"/>
      <c r="T1135" s="217"/>
    </row>
    <row r="1136" spans="5:20" x14ac:dyDescent="0.25">
      <c r="E1136" s="217"/>
      <c r="G1136" s="217"/>
      <c r="H1136" s="217"/>
      <c r="J1136" s="217"/>
      <c r="K1136" s="217"/>
      <c r="M1136" s="217"/>
      <c r="N1136" s="217"/>
      <c r="O1136" s="217"/>
      <c r="P1136" s="217"/>
      <c r="Q1136" s="217"/>
      <c r="R1136" s="217"/>
      <c r="S1136" s="217"/>
      <c r="T1136" s="217"/>
    </row>
    <row r="1137" spans="5:20" x14ac:dyDescent="0.25">
      <c r="E1137" s="217"/>
      <c r="G1137" s="217"/>
      <c r="H1137" s="217"/>
      <c r="J1137" s="217"/>
      <c r="K1137" s="217"/>
      <c r="M1137" s="217"/>
      <c r="N1137" s="217"/>
      <c r="O1137" s="217"/>
      <c r="P1137" s="217"/>
      <c r="Q1137" s="217"/>
      <c r="R1137" s="217"/>
      <c r="S1137" s="217"/>
      <c r="T1137" s="217"/>
    </row>
    <row r="1138" spans="5:20" x14ac:dyDescent="0.25">
      <c r="E1138" s="217"/>
      <c r="G1138" s="217"/>
      <c r="H1138" s="217"/>
      <c r="J1138" s="217"/>
      <c r="K1138" s="217"/>
      <c r="M1138" s="217"/>
      <c r="N1138" s="217"/>
      <c r="O1138" s="217"/>
      <c r="P1138" s="217"/>
      <c r="Q1138" s="217"/>
      <c r="R1138" s="217"/>
      <c r="S1138" s="217"/>
      <c r="T1138" s="217"/>
    </row>
    <row r="1139" spans="5:20" x14ac:dyDescent="0.25">
      <c r="E1139" s="217"/>
      <c r="G1139" s="217"/>
      <c r="H1139" s="217"/>
      <c r="J1139" s="217"/>
      <c r="K1139" s="217"/>
      <c r="M1139" s="217"/>
      <c r="N1139" s="217"/>
      <c r="O1139" s="217"/>
      <c r="P1139" s="217"/>
      <c r="Q1139" s="217"/>
      <c r="R1139" s="217"/>
      <c r="S1139" s="217"/>
      <c r="T1139" s="217"/>
    </row>
    <row r="1140" spans="5:20" x14ac:dyDescent="0.25">
      <c r="E1140" s="217"/>
      <c r="G1140" s="217"/>
      <c r="H1140" s="217"/>
      <c r="J1140" s="217"/>
      <c r="K1140" s="217"/>
      <c r="M1140" s="217"/>
      <c r="N1140" s="217"/>
      <c r="O1140" s="217"/>
      <c r="P1140" s="217"/>
      <c r="Q1140" s="217"/>
      <c r="R1140" s="217"/>
      <c r="S1140" s="217"/>
      <c r="T1140" s="217"/>
    </row>
    <row r="1141" spans="5:20" x14ac:dyDescent="0.25">
      <c r="E1141" s="217"/>
      <c r="G1141" s="217"/>
      <c r="H1141" s="217"/>
      <c r="J1141" s="217"/>
      <c r="K1141" s="217"/>
      <c r="M1141" s="217"/>
      <c r="N1141" s="217"/>
      <c r="O1141" s="217"/>
      <c r="P1141" s="217"/>
      <c r="Q1141" s="217"/>
      <c r="R1141" s="217"/>
      <c r="S1141" s="217"/>
      <c r="T1141" s="217"/>
    </row>
    <row r="1142" spans="5:20" x14ac:dyDescent="0.25">
      <c r="E1142" s="217"/>
      <c r="G1142" s="217"/>
      <c r="H1142" s="217"/>
      <c r="J1142" s="217"/>
      <c r="K1142" s="217"/>
      <c r="M1142" s="217"/>
      <c r="N1142" s="217"/>
      <c r="O1142" s="217"/>
      <c r="P1142" s="217"/>
      <c r="Q1142" s="217"/>
      <c r="R1142" s="217"/>
      <c r="S1142" s="217"/>
      <c r="T1142" s="217"/>
    </row>
    <row r="1143" spans="5:20" x14ac:dyDescent="0.25">
      <c r="E1143" s="217"/>
      <c r="G1143" s="217"/>
      <c r="H1143" s="217"/>
      <c r="J1143" s="217"/>
      <c r="K1143" s="217"/>
      <c r="M1143" s="217"/>
      <c r="N1143" s="217"/>
      <c r="O1143" s="217"/>
      <c r="P1143" s="217"/>
      <c r="Q1143" s="217"/>
      <c r="R1143" s="217"/>
      <c r="S1143" s="217"/>
      <c r="T1143" s="217"/>
    </row>
    <row r="1144" spans="5:20" x14ac:dyDescent="0.25">
      <c r="E1144" s="217"/>
      <c r="G1144" s="217"/>
      <c r="H1144" s="217"/>
      <c r="J1144" s="217"/>
      <c r="K1144" s="217"/>
      <c r="M1144" s="217"/>
      <c r="N1144" s="217"/>
      <c r="O1144" s="217"/>
      <c r="P1144" s="217"/>
      <c r="Q1144" s="217"/>
      <c r="R1144" s="217"/>
      <c r="S1144" s="217"/>
      <c r="T1144" s="217"/>
    </row>
    <row r="1145" spans="5:20" x14ac:dyDescent="0.25">
      <c r="E1145" s="217"/>
      <c r="G1145" s="217"/>
      <c r="H1145" s="217"/>
      <c r="J1145" s="217"/>
      <c r="K1145" s="217"/>
      <c r="M1145" s="217"/>
      <c r="N1145" s="217"/>
      <c r="O1145" s="217"/>
      <c r="P1145" s="217"/>
      <c r="Q1145" s="217"/>
      <c r="R1145" s="217"/>
      <c r="S1145" s="217"/>
      <c r="T1145" s="217"/>
    </row>
    <row r="1146" spans="5:20" x14ac:dyDescent="0.25">
      <c r="E1146" s="217"/>
      <c r="G1146" s="217"/>
      <c r="H1146" s="217"/>
      <c r="J1146" s="217"/>
      <c r="K1146" s="217"/>
      <c r="M1146" s="217"/>
      <c r="N1146" s="217"/>
      <c r="O1146" s="217"/>
      <c r="P1146" s="217"/>
      <c r="Q1146" s="217"/>
      <c r="R1146" s="217"/>
      <c r="S1146" s="217"/>
      <c r="T1146" s="217"/>
    </row>
    <row r="1147" spans="5:20" x14ac:dyDescent="0.25">
      <c r="E1147" s="217"/>
      <c r="G1147" s="217"/>
      <c r="H1147" s="217"/>
      <c r="J1147" s="217"/>
      <c r="K1147" s="217"/>
      <c r="M1147" s="217"/>
      <c r="N1147" s="217"/>
      <c r="O1147" s="217"/>
      <c r="P1147" s="217"/>
      <c r="Q1147" s="217"/>
      <c r="R1147" s="217"/>
      <c r="S1147" s="217"/>
      <c r="T1147" s="217"/>
    </row>
    <row r="1148" spans="5:20" x14ac:dyDescent="0.25">
      <c r="E1148" s="217"/>
      <c r="G1148" s="217"/>
      <c r="H1148" s="217"/>
      <c r="J1148" s="217"/>
      <c r="K1148" s="217"/>
      <c r="M1148" s="217"/>
      <c r="N1148" s="217"/>
      <c r="O1148" s="217"/>
      <c r="P1148" s="217"/>
      <c r="Q1148" s="217"/>
      <c r="R1148" s="217"/>
      <c r="S1148" s="217"/>
      <c r="T1148" s="217"/>
    </row>
    <row r="1149" spans="5:20" x14ac:dyDescent="0.25">
      <c r="E1149" s="217"/>
      <c r="G1149" s="217"/>
      <c r="H1149" s="217"/>
      <c r="J1149" s="217"/>
      <c r="K1149" s="217"/>
      <c r="M1149" s="217"/>
      <c r="N1149" s="217"/>
      <c r="O1149" s="217"/>
      <c r="P1149" s="217"/>
      <c r="Q1149" s="217"/>
      <c r="R1149" s="217"/>
      <c r="S1149" s="217"/>
      <c r="T1149" s="217"/>
    </row>
    <row r="1150" spans="5:20" x14ac:dyDescent="0.25">
      <c r="E1150" s="217"/>
      <c r="G1150" s="217"/>
      <c r="H1150" s="217"/>
      <c r="J1150" s="217"/>
      <c r="K1150" s="217"/>
      <c r="M1150" s="217"/>
      <c r="N1150" s="217"/>
      <c r="O1150" s="217"/>
      <c r="P1150" s="217"/>
      <c r="Q1150" s="217"/>
      <c r="R1150" s="217"/>
      <c r="S1150" s="217"/>
      <c r="T1150" s="217"/>
    </row>
    <row r="1151" spans="5:20" x14ac:dyDescent="0.25">
      <c r="E1151" s="217"/>
      <c r="G1151" s="217"/>
      <c r="H1151" s="217"/>
      <c r="J1151" s="217"/>
      <c r="K1151" s="217"/>
      <c r="M1151" s="217"/>
      <c r="N1151" s="217"/>
      <c r="O1151" s="217"/>
      <c r="P1151" s="217"/>
      <c r="Q1151" s="217"/>
      <c r="R1151" s="217"/>
      <c r="S1151" s="217"/>
      <c r="T1151" s="217"/>
    </row>
    <row r="1152" spans="5:20" x14ac:dyDescent="0.25">
      <c r="E1152" s="217"/>
      <c r="G1152" s="217"/>
      <c r="H1152" s="217"/>
      <c r="J1152" s="217"/>
      <c r="K1152" s="217"/>
      <c r="M1152" s="217"/>
      <c r="N1152" s="217"/>
      <c r="O1152" s="217"/>
      <c r="P1152" s="217"/>
      <c r="Q1152" s="217"/>
      <c r="R1152" s="217"/>
      <c r="S1152" s="217"/>
      <c r="T1152" s="217"/>
    </row>
    <row r="1153" spans="5:20" x14ac:dyDescent="0.25">
      <c r="E1153" s="217"/>
      <c r="G1153" s="217"/>
      <c r="H1153" s="217"/>
      <c r="J1153" s="217"/>
      <c r="K1153" s="217"/>
      <c r="M1153" s="217"/>
      <c r="N1153" s="217"/>
      <c r="O1153" s="217"/>
      <c r="P1153" s="217"/>
      <c r="Q1153" s="217"/>
      <c r="R1153" s="217"/>
      <c r="S1153" s="217"/>
      <c r="T1153" s="217"/>
    </row>
    <row r="1154" spans="5:20" x14ac:dyDescent="0.25">
      <c r="E1154" s="217"/>
      <c r="G1154" s="217"/>
      <c r="H1154" s="217"/>
      <c r="J1154" s="217"/>
      <c r="K1154" s="217"/>
      <c r="M1154" s="217"/>
      <c r="N1154" s="217"/>
      <c r="O1154" s="217"/>
      <c r="P1154" s="217"/>
      <c r="Q1154" s="217"/>
      <c r="R1154" s="217"/>
      <c r="S1154" s="217"/>
      <c r="T1154" s="217"/>
    </row>
    <row r="1155" spans="5:20" x14ac:dyDescent="0.25">
      <c r="E1155" s="217"/>
      <c r="G1155" s="217"/>
      <c r="H1155" s="217"/>
      <c r="J1155" s="217"/>
      <c r="K1155" s="217"/>
      <c r="M1155" s="217"/>
      <c r="N1155" s="217"/>
      <c r="O1155" s="217"/>
      <c r="P1155" s="217"/>
      <c r="Q1155" s="217"/>
      <c r="R1155" s="217"/>
      <c r="S1155" s="217"/>
      <c r="T1155" s="217"/>
    </row>
    <row r="1156" spans="5:20" x14ac:dyDescent="0.25">
      <c r="E1156" s="217"/>
      <c r="G1156" s="217"/>
      <c r="H1156" s="217"/>
      <c r="J1156" s="217"/>
      <c r="K1156" s="217"/>
      <c r="M1156" s="217"/>
      <c r="N1156" s="217"/>
      <c r="O1156" s="217"/>
      <c r="P1156" s="217"/>
      <c r="Q1156" s="217"/>
      <c r="R1156" s="217"/>
      <c r="S1156" s="217"/>
      <c r="T1156" s="217"/>
    </row>
    <row r="1157" spans="5:20" x14ac:dyDescent="0.25">
      <c r="E1157" s="217"/>
      <c r="G1157" s="217"/>
      <c r="H1157" s="217"/>
      <c r="J1157" s="217"/>
      <c r="K1157" s="217"/>
      <c r="M1157" s="217"/>
      <c r="N1157" s="217"/>
      <c r="O1157" s="217"/>
      <c r="P1157" s="217"/>
      <c r="Q1157" s="217"/>
      <c r="R1157" s="217"/>
      <c r="S1157" s="217"/>
      <c r="T1157" s="217"/>
    </row>
    <row r="1158" spans="5:20" x14ac:dyDescent="0.25">
      <c r="E1158" s="217"/>
      <c r="G1158" s="217"/>
      <c r="H1158" s="217"/>
      <c r="J1158" s="217"/>
      <c r="K1158" s="217"/>
      <c r="M1158" s="217"/>
      <c r="N1158" s="217"/>
      <c r="O1158" s="217"/>
      <c r="P1158" s="217"/>
      <c r="Q1158" s="217"/>
      <c r="R1158" s="217"/>
      <c r="S1158" s="217"/>
      <c r="T1158" s="217"/>
    </row>
    <row r="1159" spans="5:20" x14ac:dyDescent="0.25">
      <c r="E1159" s="217"/>
      <c r="G1159" s="217"/>
      <c r="H1159" s="217"/>
      <c r="J1159" s="217"/>
      <c r="K1159" s="217"/>
      <c r="M1159" s="217"/>
      <c r="N1159" s="217"/>
      <c r="O1159" s="217"/>
      <c r="P1159" s="217"/>
      <c r="Q1159" s="217"/>
      <c r="R1159" s="217"/>
      <c r="S1159" s="217"/>
      <c r="T1159" s="217"/>
    </row>
    <row r="1160" spans="5:20" x14ac:dyDescent="0.25">
      <c r="E1160" s="217"/>
      <c r="G1160" s="217"/>
      <c r="H1160" s="217"/>
      <c r="J1160" s="217"/>
      <c r="K1160" s="217"/>
      <c r="M1160" s="217"/>
      <c r="N1160" s="217"/>
      <c r="O1160" s="217"/>
      <c r="P1160" s="217"/>
      <c r="Q1160" s="217"/>
      <c r="R1160" s="217"/>
      <c r="S1160" s="217"/>
      <c r="T1160" s="217"/>
    </row>
    <row r="1161" spans="5:20" x14ac:dyDescent="0.25">
      <c r="E1161" s="217"/>
      <c r="G1161" s="217"/>
      <c r="H1161" s="217"/>
      <c r="J1161" s="217"/>
      <c r="K1161" s="217"/>
      <c r="M1161" s="217"/>
      <c r="N1161" s="217"/>
      <c r="O1161" s="217"/>
      <c r="P1161" s="217"/>
      <c r="Q1161" s="217"/>
      <c r="R1161" s="217"/>
      <c r="S1161" s="217"/>
      <c r="T1161" s="217"/>
    </row>
    <row r="1162" spans="5:20" x14ac:dyDescent="0.25">
      <c r="E1162" s="217"/>
      <c r="G1162" s="217"/>
      <c r="H1162" s="217"/>
      <c r="J1162" s="217"/>
      <c r="K1162" s="217"/>
      <c r="M1162" s="217"/>
      <c r="N1162" s="217"/>
      <c r="O1162" s="217"/>
      <c r="P1162" s="217"/>
      <c r="Q1162" s="217"/>
      <c r="R1162" s="217"/>
      <c r="S1162" s="217"/>
      <c r="T1162" s="217"/>
    </row>
    <row r="1163" spans="5:20" x14ac:dyDescent="0.25">
      <c r="E1163" s="217"/>
      <c r="G1163" s="217"/>
      <c r="H1163" s="217"/>
      <c r="J1163" s="217"/>
      <c r="K1163" s="217"/>
      <c r="M1163" s="217"/>
      <c r="N1163" s="217"/>
      <c r="O1163" s="217"/>
      <c r="P1163" s="217"/>
      <c r="Q1163" s="217"/>
      <c r="R1163" s="217"/>
      <c r="S1163" s="217"/>
      <c r="T1163" s="217"/>
    </row>
    <row r="1164" spans="5:20" x14ac:dyDescent="0.25">
      <c r="E1164" s="217"/>
      <c r="G1164" s="217"/>
      <c r="H1164" s="217"/>
      <c r="J1164" s="217"/>
      <c r="K1164" s="217"/>
      <c r="M1164" s="217"/>
      <c r="N1164" s="217"/>
      <c r="O1164" s="217"/>
      <c r="P1164" s="217"/>
      <c r="Q1164" s="217"/>
      <c r="R1164" s="217"/>
      <c r="S1164" s="217"/>
      <c r="T1164" s="217"/>
    </row>
    <row r="1165" spans="5:20" x14ac:dyDescent="0.25">
      <c r="E1165" s="217"/>
      <c r="G1165" s="217"/>
      <c r="H1165" s="217"/>
      <c r="J1165" s="217"/>
      <c r="K1165" s="217"/>
      <c r="M1165" s="217"/>
      <c r="N1165" s="217"/>
      <c r="O1165" s="217"/>
      <c r="P1165" s="217"/>
      <c r="Q1165" s="217"/>
      <c r="R1165" s="217"/>
      <c r="S1165" s="217"/>
      <c r="T1165" s="217"/>
    </row>
    <row r="1166" spans="5:20" x14ac:dyDescent="0.25">
      <c r="E1166" s="217"/>
      <c r="G1166" s="217"/>
      <c r="H1166" s="217"/>
      <c r="J1166" s="217"/>
      <c r="K1166" s="217"/>
      <c r="M1166" s="217"/>
      <c r="N1166" s="217"/>
      <c r="O1166" s="217"/>
      <c r="P1166" s="217"/>
      <c r="Q1166" s="217"/>
      <c r="R1166" s="217"/>
      <c r="S1166" s="217"/>
      <c r="T1166" s="217"/>
    </row>
    <row r="1167" spans="5:20" x14ac:dyDescent="0.25">
      <c r="E1167" s="217"/>
      <c r="G1167" s="217"/>
      <c r="H1167" s="217"/>
      <c r="J1167" s="217"/>
      <c r="K1167" s="217"/>
      <c r="M1167" s="217"/>
      <c r="N1167" s="217"/>
      <c r="O1167" s="217"/>
      <c r="P1167" s="217"/>
      <c r="Q1167" s="217"/>
      <c r="R1167" s="217"/>
      <c r="S1167" s="217"/>
      <c r="T1167" s="217"/>
    </row>
    <row r="1168" spans="5:20" x14ac:dyDescent="0.25">
      <c r="E1168" s="217"/>
      <c r="G1168" s="217"/>
      <c r="H1168" s="217"/>
      <c r="J1168" s="217"/>
      <c r="K1168" s="217"/>
      <c r="M1168" s="217"/>
      <c r="N1168" s="217"/>
      <c r="O1168" s="217"/>
      <c r="P1168" s="217"/>
      <c r="Q1168" s="217"/>
      <c r="R1168" s="217"/>
      <c r="S1168" s="217"/>
      <c r="T1168" s="217"/>
    </row>
    <row r="1169" spans="5:20" x14ac:dyDescent="0.25">
      <c r="E1169" s="217"/>
      <c r="G1169" s="217"/>
      <c r="H1169" s="217"/>
      <c r="J1169" s="217"/>
      <c r="K1169" s="217"/>
      <c r="M1169" s="217"/>
      <c r="N1169" s="217"/>
      <c r="O1169" s="217"/>
      <c r="P1169" s="217"/>
      <c r="Q1169" s="217"/>
      <c r="R1169" s="217"/>
      <c r="S1169" s="217"/>
      <c r="T1169" s="217"/>
    </row>
    <row r="1170" spans="5:20" x14ac:dyDescent="0.25">
      <c r="E1170" s="217"/>
      <c r="G1170" s="217"/>
      <c r="H1170" s="217"/>
      <c r="J1170" s="217"/>
      <c r="K1170" s="217"/>
      <c r="M1170" s="217"/>
      <c r="N1170" s="217"/>
      <c r="O1170" s="217"/>
      <c r="P1170" s="217"/>
      <c r="Q1170" s="217"/>
      <c r="R1170" s="217"/>
      <c r="S1170" s="217"/>
      <c r="T1170" s="217"/>
    </row>
    <row r="1171" spans="5:20" x14ac:dyDescent="0.25">
      <c r="E1171" s="217"/>
      <c r="G1171" s="217"/>
      <c r="H1171" s="217"/>
      <c r="J1171" s="217"/>
      <c r="K1171" s="217"/>
      <c r="M1171" s="217"/>
      <c r="N1171" s="217"/>
      <c r="O1171" s="217"/>
      <c r="P1171" s="217"/>
      <c r="Q1171" s="217"/>
      <c r="R1171" s="217"/>
      <c r="S1171" s="217"/>
      <c r="T1171" s="217"/>
    </row>
    <row r="1172" spans="5:20" x14ac:dyDescent="0.25">
      <c r="E1172" s="217"/>
      <c r="G1172" s="217"/>
      <c r="H1172" s="217"/>
      <c r="J1172" s="217"/>
      <c r="K1172" s="217"/>
      <c r="M1172" s="217"/>
      <c r="N1172" s="217"/>
      <c r="O1172" s="217"/>
      <c r="P1172" s="217"/>
      <c r="Q1172" s="217"/>
      <c r="R1172" s="217"/>
      <c r="S1172" s="217"/>
      <c r="T1172" s="217"/>
    </row>
    <row r="1173" spans="5:20" x14ac:dyDescent="0.25">
      <c r="E1173" s="217"/>
      <c r="G1173" s="217"/>
      <c r="H1173" s="217"/>
      <c r="J1173" s="217"/>
      <c r="K1173" s="217"/>
      <c r="M1173" s="217"/>
      <c r="N1173" s="217"/>
      <c r="O1173" s="217"/>
      <c r="P1173" s="217"/>
      <c r="Q1173" s="217"/>
      <c r="R1173" s="217"/>
      <c r="S1173" s="217"/>
      <c r="T1173" s="217"/>
    </row>
    <row r="1174" spans="5:20" x14ac:dyDescent="0.25">
      <c r="E1174" s="217"/>
      <c r="G1174" s="217"/>
      <c r="H1174" s="217"/>
      <c r="J1174" s="217"/>
      <c r="K1174" s="217"/>
      <c r="M1174" s="217"/>
      <c r="N1174" s="217"/>
      <c r="O1174" s="217"/>
      <c r="P1174" s="217"/>
      <c r="Q1174" s="217"/>
      <c r="R1174" s="217"/>
      <c r="S1174" s="217"/>
      <c r="T1174" s="217"/>
    </row>
    <row r="1175" spans="5:20" x14ac:dyDescent="0.25">
      <c r="E1175" s="217"/>
      <c r="G1175" s="217"/>
      <c r="H1175" s="217"/>
      <c r="J1175" s="217"/>
      <c r="K1175" s="217"/>
      <c r="M1175" s="217"/>
      <c r="N1175" s="217"/>
      <c r="O1175" s="217"/>
      <c r="P1175" s="217"/>
      <c r="Q1175" s="217"/>
      <c r="R1175" s="217"/>
      <c r="S1175" s="217"/>
      <c r="T1175" s="217"/>
    </row>
    <row r="1176" spans="5:20" x14ac:dyDescent="0.25">
      <c r="E1176" s="217"/>
      <c r="G1176" s="217"/>
      <c r="H1176" s="217"/>
      <c r="J1176" s="217"/>
      <c r="K1176" s="217"/>
      <c r="M1176" s="217"/>
      <c r="N1176" s="217"/>
      <c r="O1176" s="217"/>
      <c r="P1176" s="217"/>
      <c r="Q1176" s="217"/>
      <c r="R1176" s="217"/>
      <c r="S1176" s="217"/>
      <c r="T1176" s="217"/>
    </row>
    <row r="1177" spans="5:20" x14ac:dyDescent="0.25">
      <c r="E1177" s="217"/>
      <c r="G1177" s="217"/>
      <c r="H1177" s="217"/>
      <c r="J1177" s="217"/>
      <c r="K1177" s="217"/>
      <c r="M1177" s="217"/>
      <c r="N1177" s="217"/>
      <c r="O1177" s="217"/>
      <c r="P1177" s="217"/>
      <c r="Q1177" s="217"/>
      <c r="R1177" s="217"/>
      <c r="S1177" s="217"/>
      <c r="T1177" s="217"/>
    </row>
    <row r="1178" spans="5:20" x14ac:dyDescent="0.25">
      <c r="E1178" s="217"/>
      <c r="G1178" s="217"/>
      <c r="H1178" s="217"/>
      <c r="J1178" s="217"/>
      <c r="K1178" s="217"/>
      <c r="M1178" s="217"/>
      <c r="N1178" s="217"/>
      <c r="O1178" s="217"/>
      <c r="P1178" s="217"/>
      <c r="Q1178" s="217"/>
      <c r="R1178" s="217"/>
      <c r="S1178" s="217"/>
      <c r="T1178" s="217"/>
    </row>
    <row r="1179" spans="5:20" x14ac:dyDescent="0.25">
      <c r="E1179" s="217"/>
      <c r="G1179" s="217"/>
      <c r="H1179" s="217"/>
      <c r="J1179" s="217"/>
      <c r="K1179" s="217"/>
      <c r="M1179" s="217"/>
      <c r="N1179" s="217"/>
      <c r="O1179" s="217"/>
      <c r="P1179" s="217"/>
      <c r="Q1179" s="217"/>
      <c r="R1179" s="217"/>
      <c r="S1179" s="217"/>
      <c r="T1179" s="217"/>
    </row>
    <row r="1180" spans="5:20" x14ac:dyDescent="0.25">
      <c r="E1180" s="217"/>
      <c r="G1180" s="217"/>
      <c r="H1180" s="217"/>
      <c r="J1180" s="217"/>
      <c r="K1180" s="217"/>
      <c r="M1180" s="217"/>
      <c r="N1180" s="217"/>
      <c r="O1180" s="217"/>
      <c r="P1180" s="217"/>
      <c r="Q1180" s="217"/>
      <c r="R1180" s="217"/>
      <c r="S1180" s="217"/>
      <c r="T1180" s="217"/>
    </row>
    <row r="1181" spans="5:20" x14ac:dyDescent="0.25">
      <c r="E1181" s="217"/>
      <c r="G1181" s="217"/>
      <c r="H1181" s="217"/>
      <c r="J1181" s="217"/>
      <c r="K1181" s="217"/>
      <c r="M1181" s="217"/>
      <c r="N1181" s="217"/>
      <c r="O1181" s="217"/>
      <c r="P1181" s="217"/>
      <c r="Q1181" s="217"/>
      <c r="R1181" s="217"/>
      <c r="S1181" s="217"/>
      <c r="T1181" s="217"/>
    </row>
    <row r="1182" spans="5:20" x14ac:dyDescent="0.25">
      <c r="E1182" s="217"/>
      <c r="G1182" s="217"/>
      <c r="H1182" s="217"/>
      <c r="J1182" s="217"/>
      <c r="K1182" s="217"/>
      <c r="M1182" s="217"/>
      <c r="N1182" s="217"/>
      <c r="O1182" s="217"/>
      <c r="P1182" s="217"/>
      <c r="Q1182" s="217"/>
      <c r="R1182" s="217"/>
      <c r="S1182" s="217"/>
      <c r="T1182" s="217"/>
    </row>
    <row r="1183" spans="5:20" x14ac:dyDescent="0.25">
      <c r="E1183" s="217"/>
      <c r="G1183" s="217"/>
      <c r="H1183" s="217"/>
      <c r="J1183" s="217"/>
      <c r="K1183" s="217"/>
      <c r="M1183" s="217"/>
      <c r="N1183" s="217"/>
      <c r="O1183" s="217"/>
      <c r="P1183" s="217"/>
      <c r="Q1183" s="217"/>
      <c r="R1183" s="217"/>
      <c r="S1183" s="217"/>
      <c r="T1183" s="217"/>
    </row>
    <row r="1184" spans="5:20" x14ac:dyDescent="0.25">
      <c r="E1184" s="217"/>
      <c r="G1184" s="217"/>
      <c r="H1184" s="217"/>
      <c r="J1184" s="217"/>
      <c r="K1184" s="217"/>
      <c r="M1184" s="217"/>
      <c r="N1184" s="217"/>
      <c r="O1184" s="217"/>
      <c r="P1184" s="217"/>
      <c r="Q1184" s="217"/>
      <c r="R1184" s="217"/>
      <c r="S1184" s="217"/>
      <c r="T1184" s="217"/>
    </row>
    <row r="1185" spans="5:20" x14ac:dyDescent="0.25">
      <c r="E1185" s="217"/>
      <c r="G1185" s="217"/>
      <c r="H1185" s="217"/>
      <c r="J1185" s="217"/>
      <c r="K1185" s="217"/>
      <c r="M1185" s="217"/>
      <c r="N1185" s="217"/>
      <c r="O1185" s="217"/>
      <c r="P1185" s="217"/>
      <c r="Q1185" s="217"/>
      <c r="R1185" s="217"/>
      <c r="S1185" s="217"/>
      <c r="T1185" s="217"/>
    </row>
    <row r="1186" spans="5:20" x14ac:dyDescent="0.25">
      <c r="E1186" s="217"/>
      <c r="G1186" s="217"/>
      <c r="H1186" s="217"/>
      <c r="J1186" s="217"/>
      <c r="K1186" s="217"/>
      <c r="M1186" s="217"/>
      <c r="N1186" s="217"/>
      <c r="O1186" s="217"/>
      <c r="P1186" s="217"/>
      <c r="Q1186" s="217"/>
      <c r="R1186" s="217"/>
      <c r="S1186" s="217"/>
      <c r="T1186" s="217"/>
    </row>
    <row r="1187" spans="5:20" x14ac:dyDescent="0.25">
      <c r="E1187" s="217"/>
      <c r="G1187" s="217"/>
      <c r="H1187" s="217"/>
      <c r="J1187" s="217"/>
      <c r="K1187" s="217"/>
      <c r="M1187" s="217"/>
      <c r="N1187" s="217"/>
      <c r="O1187" s="217"/>
      <c r="P1187" s="217"/>
      <c r="Q1187" s="217"/>
      <c r="R1187" s="217"/>
      <c r="S1187" s="217"/>
      <c r="T1187" s="217"/>
    </row>
    <row r="1188" spans="5:20" x14ac:dyDescent="0.25">
      <c r="E1188" s="217"/>
      <c r="G1188" s="217"/>
      <c r="H1188" s="217"/>
      <c r="J1188" s="217"/>
      <c r="K1188" s="217"/>
      <c r="M1188" s="217"/>
      <c r="N1188" s="217"/>
      <c r="O1188" s="217"/>
      <c r="P1188" s="217"/>
      <c r="Q1188" s="217"/>
      <c r="R1188" s="217"/>
      <c r="S1188" s="217"/>
      <c r="T1188" s="217"/>
    </row>
    <row r="1189" spans="5:20" x14ac:dyDescent="0.25">
      <c r="E1189" s="217"/>
      <c r="G1189" s="217"/>
      <c r="H1189" s="217"/>
      <c r="J1189" s="217"/>
      <c r="K1189" s="217"/>
      <c r="M1189" s="217"/>
      <c r="N1189" s="217"/>
      <c r="O1189" s="217"/>
      <c r="P1189" s="217"/>
      <c r="Q1189" s="217"/>
      <c r="R1189" s="217"/>
      <c r="S1189" s="217"/>
      <c r="T1189" s="217"/>
    </row>
    <row r="1190" spans="5:20" x14ac:dyDescent="0.25">
      <c r="E1190" s="217"/>
      <c r="G1190" s="217"/>
      <c r="H1190" s="217"/>
      <c r="J1190" s="217"/>
      <c r="K1190" s="217"/>
      <c r="M1190" s="217"/>
      <c r="N1190" s="217"/>
      <c r="O1190" s="217"/>
      <c r="P1190" s="217"/>
      <c r="Q1190" s="217"/>
      <c r="R1190" s="217"/>
      <c r="S1190" s="217"/>
      <c r="T1190" s="217"/>
    </row>
    <row r="1191" spans="5:20" x14ac:dyDescent="0.25">
      <c r="E1191" s="217"/>
      <c r="G1191" s="217"/>
      <c r="H1191" s="217"/>
      <c r="J1191" s="217"/>
      <c r="K1191" s="217"/>
      <c r="M1191" s="217"/>
      <c r="N1191" s="217"/>
      <c r="O1191" s="217"/>
      <c r="P1191" s="217"/>
      <c r="Q1191" s="217"/>
      <c r="R1191" s="217"/>
      <c r="S1191" s="217"/>
      <c r="T1191" s="217"/>
    </row>
    <row r="1192" spans="5:20" x14ac:dyDescent="0.25">
      <c r="E1192" s="217"/>
      <c r="G1192" s="217"/>
      <c r="H1192" s="217"/>
      <c r="J1192" s="217"/>
      <c r="K1192" s="217"/>
      <c r="M1192" s="217"/>
      <c r="N1192" s="217"/>
      <c r="O1192" s="217"/>
      <c r="P1192" s="217"/>
      <c r="Q1192" s="217"/>
      <c r="R1192" s="217"/>
      <c r="S1192" s="217"/>
      <c r="T1192" s="217"/>
    </row>
    <row r="1193" spans="5:20" x14ac:dyDescent="0.25">
      <c r="E1193" s="217"/>
      <c r="G1193" s="217"/>
      <c r="H1193" s="217"/>
      <c r="J1193" s="217"/>
      <c r="K1193" s="217"/>
      <c r="M1193" s="217"/>
      <c r="N1193" s="217"/>
      <c r="O1193" s="217"/>
      <c r="P1193" s="217"/>
      <c r="Q1193" s="217"/>
      <c r="R1193" s="217"/>
      <c r="S1193" s="217"/>
      <c r="T1193" s="217"/>
    </row>
    <row r="1194" spans="5:20" x14ac:dyDescent="0.25">
      <c r="E1194" s="217"/>
      <c r="G1194" s="217"/>
      <c r="H1194" s="217"/>
      <c r="J1194" s="217"/>
      <c r="K1194" s="217"/>
      <c r="M1194" s="217"/>
      <c r="N1194" s="217"/>
      <c r="O1194" s="217"/>
      <c r="P1194" s="217"/>
      <c r="Q1194" s="217"/>
      <c r="R1194" s="217"/>
      <c r="S1194" s="217"/>
      <c r="T1194" s="217"/>
    </row>
    <row r="1195" spans="5:20" x14ac:dyDescent="0.25">
      <c r="E1195" s="217"/>
      <c r="G1195" s="217"/>
      <c r="H1195" s="217"/>
      <c r="J1195" s="217"/>
      <c r="K1195" s="217"/>
      <c r="M1195" s="217"/>
      <c r="N1195" s="217"/>
      <c r="O1195" s="217"/>
      <c r="P1195" s="217"/>
      <c r="Q1195" s="217"/>
      <c r="R1195" s="217"/>
      <c r="S1195" s="217"/>
      <c r="T1195" s="217"/>
    </row>
    <row r="1196" spans="5:20" x14ac:dyDescent="0.25">
      <c r="E1196" s="217"/>
      <c r="G1196" s="217"/>
      <c r="H1196" s="217"/>
      <c r="J1196" s="217"/>
      <c r="K1196" s="217"/>
      <c r="M1196" s="217"/>
      <c r="N1196" s="217"/>
      <c r="O1196" s="217"/>
      <c r="P1196" s="217"/>
      <c r="Q1196" s="217"/>
      <c r="R1196" s="217"/>
      <c r="S1196" s="217"/>
      <c r="T1196" s="217"/>
    </row>
    <row r="1197" spans="5:20" x14ac:dyDescent="0.25">
      <c r="E1197" s="217"/>
      <c r="G1197" s="217"/>
      <c r="H1197" s="217"/>
      <c r="J1197" s="217"/>
      <c r="K1197" s="217"/>
      <c r="M1197" s="217"/>
      <c r="N1197" s="217"/>
      <c r="O1197" s="217"/>
      <c r="P1197" s="217"/>
      <c r="Q1197" s="217"/>
      <c r="R1197" s="217"/>
      <c r="S1197" s="217"/>
      <c r="T1197" s="217"/>
    </row>
    <row r="1198" spans="5:20" x14ac:dyDescent="0.25">
      <c r="E1198" s="217"/>
      <c r="G1198" s="217"/>
      <c r="H1198" s="217"/>
      <c r="J1198" s="217"/>
      <c r="K1198" s="217"/>
      <c r="M1198" s="217"/>
      <c r="N1198" s="217"/>
      <c r="O1198" s="217"/>
      <c r="P1198" s="217"/>
      <c r="Q1198" s="217"/>
      <c r="R1198" s="217"/>
      <c r="S1198" s="217"/>
      <c r="T1198" s="217"/>
    </row>
    <row r="1199" spans="5:20" x14ac:dyDescent="0.25">
      <c r="E1199" s="217"/>
      <c r="G1199" s="217"/>
      <c r="H1199" s="217"/>
      <c r="J1199" s="217"/>
      <c r="K1199" s="217"/>
      <c r="M1199" s="217"/>
      <c r="N1199" s="217"/>
      <c r="O1199" s="217"/>
      <c r="P1199" s="217"/>
      <c r="Q1199" s="217"/>
      <c r="R1199" s="217"/>
      <c r="S1199" s="217"/>
      <c r="T1199" s="217"/>
    </row>
    <row r="1200" spans="5:20" x14ac:dyDescent="0.25">
      <c r="E1200" s="217"/>
      <c r="G1200" s="217"/>
      <c r="H1200" s="217"/>
      <c r="J1200" s="217"/>
      <c r="K1200" s="217"/>
      <c r="M1200" s="217"/>
      <c r="N1200" s="217"/>
      <c r="O1200" s="217"/>
      <c r="P1200" s="217"/>
      <c r="Q1200" s="217"/>
      <c r="R1200" s="217"/>
      <c r="S1200" s="217"/>
      <c r="T1200" s="217"/>
    </row>
    <row r="1201" spans="5:20" x14ac:dyDescent="0.25">
      <c r="E1201" s="217"/>
      <c r="G1201" s="217"/>
      <c r="H1201" s="217"/>
      <c r="J1201" s="217"/>
      <c r="K1201" s="217"/>
      <c r="M1201" s="217"/>
      <c r="N1201" s="217"/>
      <c r="O1201" s="217"/>
      <c r="P1201" s="217"/>
      <c r="Q1201" s="217"/>
      <c r="R1201" s="217"/>
      <c r="S1201" s="217"/>
      <c r="T1201" s="217"/>
    </row>
    <row r="1202" spans="5:20" x14ac:dyDescent="0.25">
      <c r="E1202" s="217"/>
      <c r="G1202" s="217"/>
      <c r="H1202" s="217"/>
      <c r="J1202" s="217"/>
      <c r="K1202" s="217"/>
      <c r="M1202" s="217"/>
      <c r="N1202" s="217"/>
      <c r="O1202" s="217"/>
      <c r="P1202" s="217"/>
      <c r="Q1202" s="217"/>
      <c r="R1202" s="217"/>
      <c r="S1202" s="217"/>
      <c r="T1202" s="217"/>
    </row>
    <row r="1203" spans="5:20" x14ac:dyDescent="0.25">
      <c r="E1203" s="217"/>
      <c r="G1203" s="217"/>
      <c r="H1203" s="217"/>
      <c r="J1203" s="217"/>
      <c r="K1203" s="217"/>
      <c r="M1203" s="217"/>
      <c r="N1203" s="217"/>
      <c r="O1203" s="217"/>
      <c r="P1203" s="217"/>
      <c r="Q1203" s="217"/>
      <c r="R1203" s="217"/>
      <c r="S1203" s="217"/>
      <c r="T1203" s="217"/>
    </row>
    <row r="1204" spans="5:20" x14ac:dyDescent="0.25">
      <c r="E1204" s="217"/>
      <c r="G1204" s="217"/>
      <c r="H1204" s="217"/>
      <c r="J1204" s="217"/>
      <c r="K1204" s="217"/>
      <c r="M1204" s="217"/>
      <c r="N1204" s="217"/>
      <c r="O1204" s="217"/>
      <c r="P1204" s="217"/>
      <c r="Q1204" s="217"/>
      <c r="R1204" s="217"/>
      <c r="S1204" s="217"/>
      <c r="T1204" s="217"/>
    </row>
    <row r="1205" spans="5:20" x14ac:dyDescent="0.25">
      <c r="E1205" s="217"/>
      <c r="G1205" s="217"/>
      <c r="H1205" s="217"/>
      <c r="J1205" s="217"/>
      <c r="K1205" s="217"/>
      <c r="M1205" s="217"/>
      <c r="N1205" s="217"/>
      <c r="O1205" s="217"/>
      <c r="P1205" s="217"/>
      <c r="Q1205" s="217"/>
      <c r="R1205" s="217"/>
      <c r="S1205" s="217"/>
      <c r="T1205" s="217"/>
    </row>
    <row r="1206" spans="5:20" x14ac:dyDescent="0.25">
      <c r="E1206" s="217"/>
      <c r="G1206" s="217"/>
      <c r="H1206" s="217"/>
      <c r="J1206" s="217"/>
      <c r="K1206" s="217"/>
      <c r="M1206" s="217"/>
      <c r="N1206" s="217"/>
      <c r="O1206" s="217"/>
      <c r="P1206" s="217"/>
      <c r="Q1206" s="217"/>
      <c r="R1206" s="217"/>
      <c r="S1206" s="217"/>
      <c r="T1206" s="217"/>
    </row>
    <row r="1207" spans="5:20" x14ac:dyDescent="0.25">
      <c r="E1207" s="217"/>
      <c r="G1207" s="217"/>
      <c r="H1207" s="217"/>
      <c r="J1207" s="217"/>
      <c r="K1207" s="217"/>
      <c r="M1207" s="217"/>
      <c r="N1207" s="217"/>
      <c r="O1207" s="217"/>
      <c r="P1207" s="217"/>
      <c r="Q1207" s="217"/>
      <c r="R1207" s="217"/>
      <c r="S1207" s="217"/>
      <c r="T1207" s="217"/>
    </row>
    <row r="1208" spans="5:20" x14ac:dyDescent="0.25">
      <c r="E1208" s="217"/>
      <c r="G1208" s="217"/>
      <c r="H1208" s="217"/>
      <c r="J1208" s="217"/>
      <c r="K1208" s="217"/>
      <c r="M1208" s="217"/>
      <c r="N1208" s="217"/>
      <c r="O1208" s="217"/>
      <c r="P1208" s="217"/>
      <c r="Q1208" s="217"/>
      <c r="R1208" s="217"/>
      <c r="S1208" s="217"/>
      <c r="T1208" s="217"/>
    </row>
    <row r="1209" spans="5:20" x14ac:dyDescent="0.25">
      <c r="E1209" s="217"/>
      <c r="G1209" s="217"/>
      <c r="H1209" s="217"/>
      <c r="J1209" s="217"/>
      <c r="K1209" s="217"/>
      <c r="M1209" s="217"/>
      <c r="N1209" s="217"/>
      <c r="O1209" s="217"/>
      <c r="P1209" s="217"/>
      <c r="Q1209" s="217"/>
      <c r="R1209" s="217"/>
      <c r="S1209" s="217"/>
      <c r="T1209" s="217"/>
    </row>
    <row r="1210" spans="5:20" x14ac:dyDescent="0.25">
      <c r="E1210" s="217"/>
      <c r="G1210" s="217"/>
      <c r="H1210" s="217"/>
      <c r="J1210" s="217"/>
      <c r="K1210" s="217"/>
      <c r="M1210" s="217"/>
      <c r="N1210" s="217"/>
      <c r="O1210" s="217"/>
      <c r="P1210" s="217"/>
      <c r="Q1210" s="217"/>
      <c r="R1210" s="217"/>
      <c r="S1210" s="217"/>
      <c r="T1210" s="217"/>
    </row>
    <row r="1211" spans="5:20" x14ac:dyDescent="0.25">
      <c r="E1211" s="217"/>
      <c r="G1211" s="217"/>
      <c r="H1211" s="217"/>
      <c r="J1211" s="217"/>
      <c r="K1211" s="217"/>
      <c r="M1211" s="217"/>
      <c r="N1211" s="217"/>
      <c r="O1211" s="217"/>
      <c r="P1211" s="217"/>
      <c r="Q1211" s="217"/>
      <c r="R1211" s="217"/>
      <c r="S1211" s="217"/>
      <c r="T1211" s="217"/>
    </row>
    <row r="1212" spans="5:20" x14ac:dyDescent="0.25">
      <c r="E1212" s="217"/>
      <c r="G1212" s="217"/>
      <c r="H1212" s="217"/>
      <c r="J1212" s="217"/>
      <c r="K1212" s="217"/>
      <c r="M1212" s="217"/>
      <c r="N1212" s="217"/>
      <c r="O1212" s="217"/>
      <c r="P1212" s="217"/>
      <c r="Q1212" s="217"/>
      <c r="R1212" s="217"/>
      <c r="S1212" s="217"/>
      <c r="T1212" s="217"/>
    </row>
    <row r="1213" spans="5:20" x14ac:dyDescent="0.25">
      <c r="E1213" s="217"/>
      <c r="G1213" s="217"/>
      <c r="H1213" s="217"/>
      <c r="J1213" s="217"/>
      <c r="K1213" s="217"/>
      <c r="M1213" s="217"/>
      <c r="N1213" s="217"/>
      <c r="O1213" s="217"/>
      <c r="P1213" s="217"/>
      <c r="Q1213" s="217"/>
      <c r="R1213" s="217"/>
      <c r="S1213" s="217"/>
      <c r="T1213" s="217"/>
    </row>
    <row r="1214" spans="5:20" x14ac:dyDescent="0.25">
      <c r="E1214" s="217"/>
      <c r="G1214" s="217"/>
      <c r="H1214" s="217"/>
      <c r="J1214" s="217"/>
      <c r="K1214" s="217"/>
      <c r="M1214" s="217"/>
      <c r="N1214" s="217"/>
      <c r="O1214" s="217"/>
      <c r="P1214" s="217"/>
      <c r="Q1214" s="217"/>
      <c r="R1214" s="217"/>
      <c r="S1214" s="217"/>
      <c r="T1214" s="217"/>
    </row>
    <row r="1215" spans="5:20" x14ac:dyDescent="0.25">
      <c r="E1215" s="217"/>
      <c r="G1215" s="217"/>
      <c r="H1215" s="217"/>
      <c r="J1215" s="217"/>
      <c r="K1215" s="217"/>
      <c r="M1215" s="217"/>
      <c r="N1215" s="217"/>
      <c r="O1215" s="217"/>
      <c r="P1215" s="217"/>
      <c r="Q1215" s="217"/>
      <c r="R1215" s="217"/>
      <c r="S1215" s="217"/>
      <c r="T1215" s="217"/>
    </row>
    <row r="1216" spans="5:20" x14ac:dyDescent="0.25">
      <c r="E1216" s="217"/>
      <c r="G1216" s="217"/>
      <c r="H1216" s="217"/>
      <c r="J1216" s="217"/>
      <c r="K1216" s="217"/>
      <c r="M1216" s="217"/>
      <c r="N1216" s="217"/>
      <c r="O1216" s="217"/>
      <c r="P1216" s="217"/>
      <c r="Q1216" s="217"/>
      <c r="R1216" s="217"/>
      <c r="S1216" s="217"/>
      <c r="T1216" s="217"/>
    </row>
    <row r="1217" spans="5:20" x14ac:dyDescent="0.25">
      <c r="E1217" s="217"/>
      <c r="G1217" s="217"/>
      <c r="H1217" s="217"/>
      <c r="J1217" s="217"/>
      <c r="K1217" s="217"/>
      <c r="M1217" s="217"/>
      <c r="N1217" s="217"/>
      <c r="O1217" s="217"/>
      <c r="P1217" s="217"/>
      <c r="Q1217" s="217"/>
      <c r="R1217" s="217"/>
      <c r="S1217" s="217"/>
      <c r="T1217" s="217"/>
    </row>
    <row r="1218" spans="5:20" x14ac:dyDescent="0.25">
      <c r="E1218" s="217"/>
      <c r="G1218" s="217"/>
      <c r="H1218" s="217"/>
      <c r="J1218" s="217"/>
      <c r="K1218" s="217"/>
      <c r="M1218" s="217"/>
      <c r="N1218" s="217"/>
      <c r="O1218" s="217"/>
      <c r="P1218" s="217"/>
      <c r="Q1218" s="217"/>
      <c r="R1218" s="217"/>
      <c r="S1218" s="217"/>
      <c r="T1218" s="217"/>
    </row>
    <row r="1219" spans="5:20" x14ac:dyDescent="0.25">
      <c r="E1219" s="217"/>
      <c r="G1219" s="217"/>
      <c r="H1219" s="217"/>
      <c r="J1219" s="217"/>
      <c r="K1219" s="217"/>
      <c r="M1219" s="217"/>
      <c r="N1219" s="217"/>
      <c r="O1219" s="217"/>
      <c r="P1219" s="217"/>
      <c r="Q1219" s="217"/>
      <c r="R1219" s="217"/>
      <c r="S1219" s="217"/>
      <c r="T1219" s="217"/>
    </row>
    <row r="1220" spans="5:20" x14ac:dyDescent="0.25">
      <c r="E1220" s="217"/>
      <c r="G1220" s="217"/>
      <c r="H1220" s="217"/>
      <c r="J1220" s="217"/>
      <c r="K1220" s="217"/>
      <c r="M1220" s="217"/>
      <c r="N1220" s="217"/>
      <c r="O1220" s="217"/>
      <c r="P1220" s="217"/>
      <c r="Q1220" s="217"/>
      <c r="R1220" s="217"/>
      <c r="S1220" s="217"/>
      <c r="T1220" s="217"/>
    </row>
    <row r="1221" spans="5:20" x14ac:dyDescent="0.25">
      <c r="E1221" s="217"/>
      <c r="G1221" s="217"/>
      <c r="H1221" s="217"/>
      <c r="J1221" s="217"/>
      <c r="K1221" s="217"/>
      <c r="M1221" s="217"/>
      <c r="N1221" s="217"/>
      <c r="O1221" s="217"/>
      <c r="P1221" s="217"/>
      <c r="Q1221" s="217"/>
      <c r="R1221" s="217"/>
      <c r="S1221" s="217"/>
      <c r="T1221" s="217"/>
    </row>
    <row r="1222" spans="5:20" x14ac:dyDescent="0.25">
      <c r="E1222" s="217"/>
      <c r="G1222" s="217"/>
      <c r="H1222" s="217"/>
      <c r="J1222" s="217"/>
      <c r="K1222" s="217"/>
      <c r="M1222" s="217"/>
      <c r="N1222" s="217"/>
      <c r="O1222" s="217"/>
      <c r="P1222" s="217"/>
      <c r="Q1222" s="217"/>
      <c r="R1222" s="217"/>
      <c r="S1222" s="217"/>
      <c r="T1222" s="217"/>
    </row>
    <row r="1223" spans="5:20" x14ac:dyDescent="0.25">
      <c r="E1223" s="217"/>
      <c r="G1223" s="217"/>
      <c r="H1223" s="217"/>
      <c r="J1223" s="217"/>
      <c r="K1223" s="217"/>
      <c r="M1223" s="217"/>
      <c r="N1223" s="217"/>
      <c r="O1223" s="217"/>
      <c r="P1223" s="217"/>
      <c r="Q1223" s="217"/>
      <c r="R1223" s="217"/>
      <c r="S1223" s="217"/>
      <c r="T1223" s="217"/>
    </row>
    <row r="1224" spans="5:20" x14ac:dyDescent="0.25">
      <c r="E1224" s="217"/>
      <c r="G1224" s="217"/>
      <c r="H1224" s="217"/>
      <c r="J1224" s="217"/>
      <c r="K1224" s="217"/>
      <c r="M1224" s="217"/>
      <c r="N1224" s="217"/>
      <c r="O1224" s="217"/>
      <c r="P1224" s="217"/>
      <c r="Q1224" s="217"/>
      <c r="R1224" s="217"/>
      <c r="S1224" s="217"/>
      <c r="T1224" s="217"/>
    </row>
    <row r="1225" spans="5:20" x14ac:dyDescent="0.25">
      <c r="E1225" s="217"/>
      <c r="G1225" s="217"/>
      <c r="H1225" s="217"/>
      <c r="J1225" s="217"/>
      <c r="K1225" s="217"/>
      <c r="M1225" s="217"/>
      <c r="N1225" s="217"/>
      <c r="O1225" s="217"/>
      <c r="P1225" s="217"/>
      <c r="Q1225" s="217"/>
      <c r="R1225" s="217"/>
      <c r="S1225" s="217"/>
      <c r="T1225" s="217"/>
    </row>
    <row r="1226" spans="5:20" x14ac:dyDescent="0.25">
      <c r="E1226" s="217"/>
      <c r="G1226" s="217"/>
      <c r="H1226" s="217"/>
      <c r="J1226" s="217"/>
      <c r="K1226" s="217"/>
      <c r="M1226" s="217"/>
      <c r="N1226" s="217"/>
      <c r="O1226" s="217"/>
      <c r="P1226" s="217"/>
      <c r="Q1226" s="217"/>
      <c r="R1226" s="217"/>
      <c r="S1226" s="217"/>
      <c r="T1226" s="217"/>
    </row>
    <row r="1227" spans="5:20" x14ac:dyDescent="0.25">
      <c r="E1227" s="217"/>
      <c r="G1227" s="217"/>
      <c r="H1227" s="217"/>
      <c r="J1227" s="217"/>
      <c r="K1227" s="217"/>
      <c r="M1227" s="217"/>
      <c r="N1227" s="217"/>
      <c r="O1227" s="217"/>
      <c r="P1227" s="217"/>
      <c r="Q1227" s="217"/>
      <c r="R1227" s="217"/>
      <c r="S1227" s="217"/>
      <c r="T1227" s="217"/>
    </row>
    <row r="1228" spans="5:20" x14ac:dyDescent="0.25">
      <c r="E1228" s="217"/>
      <c r="G1228" s="217"/>
      <c r="H1228" s="217"/>
      <c r="J1228" s="217"/>
      <c r="K1228" s="217"/>
      <c r="M1228" s="217"/>
      <c r="N1228" s="217"/>
      <c r="O1228" s="217"/>
      <c r="P1228" s="217"/>
      <c r="Q1228" s="217"/>
      <c r="R1228" s="217"/>
      <c r="S1228" s="217"/>
      <c r="T1228" s="217"/>
    </row>
    <row r="1229" spans="5:20" x14ac:dyDescent="0.25">
      <c r="E1229" s="217"/>
      <c r="G1229" s="217"/>
      <c r="H1229" s="217"/>
      <c r="J1229" s="217"/>
      <c r="K1229" s="217"/>
      <c r="M1229" s="217"/>
      <c r="N1229" s="217"/>
      <c r="O1229" s="217"/>
      <c r="P1229" s="217"/>
      <c r="Q1229" s="217"/>
      <c r="R1229" s="217"/>
      <c r="S1229" s="217"/>
      <c r="T1229" s="217"/>
    </row>
    <row r="1230" spans="5:20" x14ac:dyDescent="0.25">
      <c r="E1230" s="217"/>
      <c r="G1230" s="217"/>
      <c r="H1230" s="217"/>
      <c r="J1230" s="217"/>
      <c r="K1230" s="217"/>
      <c r="M1230" s="217"/>
      <c r="N1230" s="217"/>
      <c r="O1230" s="217"/>
      <c r="P1230" s="217"/>
      <c r="Q1230" s="217"/>
      <c r="R1230" s="217"/>
      <c r="S1230" s="217"/>
      <c r="T1230" s="217"/>
    </row>
    <row r="1231" spans="5:20" x14ac:dyDescent="0.25">
      <c r="E1231" s="217"/>
      <c r="G1231" s="217"/>
      <c r="H1231" s="217"/>
      <c r="J1231" s="217"/>
      <c r="K1231" s="217"/>
      <c r="M1231" s="217"/>
      <c r="N1231" s="217"/>
      <c r="O1231" s="217"/>
      <c r="P1231" s="217"/>
      <c r="Q1231" s="217"/>
      <c r="R1231" s="217"/>
      <c r="S1231" s="217"/>
      <c r="T1231" s="217"/>
    </row>
    <row r="1232" spans="5:20" x14ac:dyDescent="0.25">
      <c r="E1232" s="217"/>
      <c r="G1232" s="217"/>
      <c r="H1232" s="217"/>
      <c r="J1232" s="217"/>
      <c r="K1232" s="217"/>
      <c r="M1232" s="217"/>
      <c r="N1232" s="217"/>
      <c r="O1232" s="217"/>
      <c r="P1232" s="217"/>
      <c r="Q1232" s="217"/>
      <c r="R1232" s="217"/>
      <c r="S1232" s="217"/>
      <c r="T1232" s="217"/>
    </row>
    <row r="1233" spans="5:20" x14ac:dyDescent="0.25">
      <c r="E1233" s="217"/>
      <c r="G1233" s="217"/>
      <c r="H1233" s="217"/>
      <c r="J1233" s="217"/>
      <c r="K1233" s="217"/>
      <c r="M1233" s="217"/>
      <c r="N1233" s="217"/>
      <c r="O1233" s="217"/>
      <c r="P1233" s="217"/>
      <c r="Q1233" s="217"/>
      <c r="R1233" s="217"/>
      <c r="S1233" s="217"/>
      <c r="T1233" s="217"/>
    </row>
    <row r="1234" spans="5:20" x14ac:dyDescent="0.25">
      <c r="E1234" s="217"/>
      <c r="G1234" s="217"/>
      <c r="H1234" s="217"/>
      <c r="J1234" s="217"/>
      <c r="K1234" s="217"/>
      <c r="M1234" s="217"/>
      <c r="N1234" s="217"/>
      <c r="O1234" s="217"/>
      <c r="P1234" s="217"/>
      <c r="Q1234" s="217"/>
      <c r="R1234" s="217"/>
      <c r="S1234" s="217"/>
      <c r="T1234" s="217"/>
    </row>
    <row r="1235" spans="5:20" x14ac:dyDescent="0.25">
      <c r="E1235" s="217"/>
      <c r="G1235" s="217"/>
      <c r="H1235" s="217"/>
      <c r="J1235" s="217"/>
      <c r="K1235" s="217"/>
      <c r="M1235" s="217"/>
      <c r="N1235" s="217"/>
      <c r="O1235" s="217"/>
      <c r="P1235" s="217"/>
      <c r="Q1235" s="217"/>
      <c r="R1235" s="217"/>
      <c r="S1235" s="217"/>
      <c r="T1235" s="217"/>
    </row>
    <row r="1236" spans="5:20" x14ac:dyDescent="0.25">
      <c r="E1236" s="217"/>
      <c r="G1236" s="217"/>
      <c r="H1236" s="217"/>
      <c r="J1236" s="217"/>
      <c r="K1236" s="217"/>
      <c r="M1236" s="217"/>
      <c r="N1236" s="217"/>
      <c r="O1236" s="217"/>
      <c r="P1236" s="217"/>
      <c r="Q1236" s="217"/>
      <c r="R1236" s="217"/>
      <c r="S1236" s="217"/>
      <c r="T1236" s="217"/>
    </row>
    <row r="1237" spans="5:20" x14ac:dyDescent="0.25">
      <c r="E1237" s="217"/>
      <c r="G1237" s="217"/>
      <c r="H1237" s="217"/>
      <c r="J1237" s="217"/>
      <c r="K1237" s="217"/>
      <c r="M1237" s="217"/>
      <c r="N1237" s="217"/>
      <c r="O1237" s="217"/>
      <c r="P1237" s="217"/>
      <c r="Q1237" s="217"/>
      <c r="R1237" s="217"/>
      <c r="S1237" s="217"/>
      <c r="T1237" s="217"/>
    </row>
    <row r="1238" spans="5:20" x14ac:dyDescent="0.25">
      <c r="E1238" s="217"/>
      <c r="G1238" s="217"/>
      <c r="H1238" s="217"/>
      <c r="J1238" s="217"/>
      <c r="K1238" s="217"/>
      <c r="M1238" s="217"/>
      <c r="N1238" s="217"/>
      <c r="O1238" s="217"/>
      <c r="P1238" s="217"/>
      <c r="Q1238" s="217"/>
      <c r="R1238" s="217"/>
      <c r="S1238" s="217"/>
      <c r="T1238" s="217"/>
    </row>
    <row r="1239" spans="5:20" x14ac:dyDescent="0.25">
      <c r="E1239" s="217"/>
      <c r="G1239" s="217"/>
      <c r="H1239" s="217"/>
      <c r="J1239" s="217"/>
      <c r="K1239" s="217"/>
      <c r="M1239" s="217"/>
      <c r="N1239" s="217"/>
      <c r="O1239" s="217"/>
      <c r="P1239" s="217"/>
      <c r="Q1239" s="217"/>
      <c r="R1239" s="217"/>
      <c r="S1239" s="217"/>
      <c r="T1239" s="217"/>
    </row>
    <row r="1240" spans="5:20" x14ac:dyDescent="0.25">
      <c r="E1240" s="217"/>
      <c r="G1240" s="217"/>
      <c r="H1240" s="217"/>
      <c r="J1240" s="217"/>
      <c r="K1240" s="217"/>
      <c r="M1240" s="217"/>
      <c r="N1240" s="217"/>
      <c r="O1240" s="217"/>
      <c r="P1240" s="217"/>
      <c r="Q1240" s="217"/>
      <c r="R1240" s="217"/>
      <c r="S1240" s="217"/>
      <c r="T1240" s="217"/>
    </row>
    <row r="1241" spans="5:20" x14ac:dyDescent="0.25">
      <c r="E1241" s="217"/>
      <c r="G1241" s="217"/>
      <c r="H1241" s="217"/>
      <c r="J1241" s="217"/>
      <c r="K1241" s="217"/>
      <c r="M1241" s="217"/>
      <c r="N1241" s="217"/>
      <c r="O1241" s="217"/>
      <c r="P1241" s="217"/>
      <c r="Q1241" s="217"/>
      <c r="R1241" s="217"/>
      <c r="S1241" s="217"/>
      <c r="T1241" s="217"/>
    </row>
    <row r="1242" spans="5:20" x14ac:dyDescent="0.25">
      <c r="E1242" s="217"/>
      <c r="G1242" s="217"/>
      <c r="H1242" s="217"/>
      <c r="J1242" s="217"/>
      <c r="K1242" s="217"/>
      <c r="M1242" s="217"/>
      <c r="N1242" s="217"/>
      <c r="O1242" s="217"/>
      <c r="P1242" s="217"/>
      <c r="Q1242" s="217"/>
      <c r="R1242" s="217"/>
      <c r="S1242" s="217"/>
      <c r="T1242" s="217"/>
    </row>
    <row r="1243" spans="5:20" x14ac:dyDescent="0.25">
      <c r="E1243" s="217"/>
      <c r="G1243" s="217"/>
      <c r="H1243" s="217"/>
      <c r="J1243" s="217"/>
      <c r="K1243" s="217"/>
      <c r="M1243" s="217"/>
      <c r="N1243" s="217"/>
      <c r="O1243" s="217"/>
      <c r="P1243" s="217"/>
      <c r="Q1243" s="217"/>
      <c r="R1243" s="217"/>
      <c r="S1243" s="217"/>
      <c r="T1243" s="217"/>
    </row>
    <row r="1244" spans="5:20" x14ac:dyDescent="0.25">
      <c r="E1244" s="217"/>
      <c r="G1244" s="217"/>
      <c r="H1244" s="217"/>
      <c r="J1244" s="217"/>
      <c r="K1244" s="217"/>
      <c r="M1244" s="217"/>
      <c r="N1244" s="217"/>
      <c r="O1244" s="217"/>
      <c r="P1244" s="217"/>
      <c r="Q1244" s="217"/>
      <c r="R1244" s="217"/>
      <c r="S1244" s="217"/>
      <c r="T1244" s="217"/>
    </row>
    <row r="1245" spans="5:20" x14ac:dyDescent="0.25">
      <c r="E1245" s="217"/>
      <c r="G1245" s="217"/>
      <c r="H1245" s="217"/>
      <c r="J1245" s="217"/>
      <c r="K1245" s="217"/>
      <c r="M1245" s="217"/>
      <c r="N1245" s="217"/>
      <c r="O1245" s="217"/>
      <c r="P1245" s="217"/>
      <c r="Q1245" s="217"/>
      <c r="R1245" s="217"/>
      <c r="S1245" s="217"/>
      <c r="T1245" s="217"/>
    </row>
    <row r="1246" spans="5:20" x14ac:dyDescent="0.25">
      <c r="E1246" s="217"/>
      <c r="G1246" s="217"/>
      <c r="H1246" s="217"/>
      <c r="J1246" s="217"/>
      <c r="K1246" s="217"/>
      <c r="M1246" s="217"/>
      <c r="N1246" s="217"/>
      <c r="O1246" s="217"/>
      <c r="P1246" s="217"/>
      <c r="Q1246" s="217"/>
      <c r="R1246" s="217"/>
      <c r="S1246" s="217"/>
      <c r="T1246" s="217"/>
    </row>
    <row r="1247" spans="5:20" x14ac:dyDescent="0.25">
      <c r="E1247" s="217"/>
      <c r="G1247" s="217"/>
      <c r="H1247" s="217"/>
      <c r="J1247" s="217"/>
      <c r="K1247" s="217"/>
      <c r="M1247" s="217"/>
      <c r="N1247" s="217"/>
      <c r="O1247" s="217"/>
      <c r="P1247" s="217"/>
      <c r="Q1247" s="217"/>
      <c r="R1247" s="217"/>
      <c r="S1247" s="217"/>
      <c r="T1247" s="217"/>
    </row>
    <row r="1248" spans="5:20" x14ac:dyDescent="0.25">
      <c r="E1248" s="217"/>
      <c r="G1248" s="217"/>
      <c r="H1248" s="217"/>
      <c r="J1248" s="217"/>
      <c r="K1248" s="217"/>
      <c r="M1248" s="217"/>
      <c r="N1248" s="217"/>
      <c r="O1248" s="217"/>
      <c r="P1248" s="217"/>
      <c r="Q1248" s="217"/>
      <c r="R1248" s="217"/>
      <c r="S1248" s="217"/>
      <c r="T1248" s="217"/>
    </row>
    <row r="1249" spans="5:20" x14ac:dyDescent="0.25">
      <c r="E1249" s="217"/>
      <c r="G1249" s="217"/>
      <c r="H1249" s="217"/>
      <c r="J1249" s="217"/>
      <c r="K1249" s="217"/>
      <c r="M1249" s="217"/>
      <c r="N1249" s="217"/>
      <c r="O1249" s="217"/>
      <c r="P1249" s="217"/>
      <c r="Q1249" s="217"/>
      <c r="R1249" s="217"/>
      <c r="S1249" s="217"/>
      <c r="T1249" s="217"/>
    </row>
    <row r="1250" spans="5:20" x14ac:dyDescent="0.25">
      <c r="E1250" s="217"/>
      <c r="G1250" s="217"/>
      <c r="H1250" s="217"/>
      <c r="J1250" s="217"/>
      <c r="K1250" s="217"/>
      <c r="M1250" s="217"/>
      <c r="N1250" s="217"/>
      <c r="O1250" s="217"/>
      <c r="P1250" s="217"/>
      <c r="Q1250" s="217"/>
      <c r="R1250" s="217"/>
      <c r="S1250" s="217"/>
      <c r="T1250" s="217"/>
    </row>
    <row r="1251" spans="5:20" x14ac:dyDescent="0.25">
      <c r="E1251" s="217"/>
      <c r="G1251" s="217"/>
      <c r="H1251" s="217"/>
      <c r="J1251" s="217"/>
      <c r="K1251" s="217"/>
      <c r="M1251" s="217"/>
      <c r="N1251" s="217"/>
      <c r="O1251" s="217"/>
      <c r="P1251" s="217"/>
      <c r="Q1251" s="217"/>
      <c r="R1251" s="217"/>
      <c r="S1251" s="217"/>
      <c r="T1251" s="217"/>
    </row>
    <row r="1252" spans="5:20" x14ac:dyDescent="0.25">
      <c r="E1252" s="217"/>
      <c r="G1252" s="217"/>
      <c r="H1252" s="217"/>
      <c r="J1252" s="217"/>
      <c r="K1252" s="217"/>
      <c r="M1252" s="217"/>
      <c r="N1252" s="217"/>
      <c r="O1252" s="217"/>
      <c r="P1252" s="217"/>
      <c r="Q1252" s="217"/>
      <c r="R1252" s="217"/>
      <c r="S1252" s="217"/>
      <c r="T1252" s="217"/>
    </row>
    <row r="1253" spans="5:20" x14ac:dyDescent="0.25">
      <c r="E1253" s="217"/>
      <c r="G1253" s="217"/>
      <c r="H1253" s="217"/>
      <c r="J1253" s="217"/>
      <c r="K1253" s="217"/>
      <c r="M1253" s="217"/>
      <c r="N1253" s="217"/>
      <c r="O1253" s="217"/>
      <c r="P1253" s="217"/>
      <c r="Q1253" s="217"/>
      <c r="R1253" s="217"/>
      <c r="S1253" s="217"/>
      <c r="T1253" s="217"/>
    </row>
    <row r="1254" spans="5:20" x14ac:dyDescent="0.25">
      <c r="E1254" s="217"/>
      <c r="G1254" s="217"/>
      <c r="H1254" s="217"/>
      <c r="J1254" s="217"/>
      <c r="K1254" s="217"/>
      <c r="M1254" s="217"/>
      <c r="N1254" s="217"/>
      <c r="O1254" s="217"/>
      <c r="P1254" s="217"/>
      <c r="Q1254" s="217"/>
      <c r="R1254" s="217"/>
      <c r="S1254" s="217"/>
      <c r="T1254" s="217"/>
    </row>
    <row r="1255" spans="5:20" x14ac:dyDescent="0.25">
      <c r="E1255" s="217"/>
      <c r="G1255" s="217"/>
      <c r="H1255" s="217"/>
      <c r="J1255" s="217"/>
      <c r="K1255" s="217"/>
      <c r="M1255" s="217"/>
      <c r="N1255" s="217"/>
      <c r="O1255" s="217"/>
      <c r="P1255" s="217"/>
      <c r="Q1255" s="217"/>
      <c r="R1255" s="217"/>
      <c r="S1255" s="217"/>
      <c r="T1255" s="217"/>
    </row>
    <row r="1256" spans="5:20" x14ac:dyDescent="0.25">
      <c r="E1256" s="217"/>
      <c r="G1256" s="217"/>
      <c r="H1256" s="217"/>
      <c r="J1256" s="217"/>
      <c r="K1256" s="217"/>
      <c r="M1256" s="217"/>
      <c r="N1256" s="217"/>
      <c r="O1256" s="217"/>
      <c r="P1256" s="217"/>
      <c r="Q1256" s="217"/>
      <c r="R1256" s="217"/>
      <c r="S1256" s="217"/>
      <c r="T1256" s="217"/>
    </row>
    <row r="1257" spans="5:20" x14ac:dyDescent="0.25">
      <c r="E1257" s="217"/>
      <c r="G1257" s="217"/>
      <c r="H1257" s="217"/>
      <c r="J1257" s="217"/>
      <c r="K1257" s="217"/>
      <c r="M1257" s="217"/>
      <c r="N1257" s="217"/>
      <c r="O1257" s="217"/>
      <c r="P1257" s="217"/>
      <c r="Q1257" s="217"/>
      <c r="R1257" s="217"/>
      <c r="S1257" s="217"/>
      <c r="T1257" s="217"/>
    </row>
    <row r="1258" spans="5:20" x14ac:dyDescent="0.25">
      <c r="E1258" s="217"/>
      <c r="G1258" s="217"/>
      <c r="H1258" s="217"/>
      <c r="J1258" s="217"/>
      <c r="K1258" s="217"/>
      <c r="M1258" s="217"/>
      <c r="N1258" s="217"/>
      <c r="O1258" s="217"/>
      <c r="P1258" s="217"/>
      <c r="Q1258" s="217"/>
      <c r="R1258" s="217"/>
      <c r="S1258" s="217"/>
      <c r="T1258" s="217"/>
    </row>
    <row r="1259" spans="5:20" x14ac:dyDescent="0.25">
      <c r="E1259" s="217"/>
      <c r="G1259" s="217"/>
      <c r="H1259" s="217"/>
      <c r="J1259" s="217"/>
      <c r="K1259" s="217"/>
      <c r="M1259" s="217"/>
      <c r="N1259" s="217"/>
      <c r="O1259" s="217"/>
      <c r="P1259" s="217"/>
      <c r="Q1259" s="217"/>
      <c r="R1259" s="217"/>
      <c r="S1259" s="217"/>
      <c r="T1259" s="217"/>
    </row>
    <row r="1260" spans="5:20" x14ac:dyDescent="0.25">
      <c r="E1260" s="217"/>
      <c r="G1260" s="217"/>
      <c r="H1260" s="217"/>
      <c r="J1260" s="217"/>
      <c r="K1260" s="217"/>
      <c r="M1260" s="217"/>
      <c r="N1260" s="217"/>
      <c r="O1260" s="217"/>
      <c r="P1260" s="217"/>
      <c r="Q1260" s="217"/>
      <c r="R1260" s="217"/>
      <c r="S1260" s="217"/>
      <c r="T1260" s="217"/>
    </row>
    <row r="1261" spans="5:20" x14ac:dyDescent="0.25">
      <c r="E1261" s="217"/>
      <c r="G1261" s="217"/>
      <c r="H1261" s="217"/>
      <c r="J1261" s="217"/>
      <c r="K1261" s="217"/>
      <c r="M1261" s="217"/>
      <c r="N1261" s="217"/>
      <c r="O1261" s="217"/>
      <c r="P1261" s="217"/>
      <c r="Q1261" s="217"/>
      <c r="R1261" s="217"/>
      <c r="S1261" s="217"/>
      <c r="T1261" s="217"/>
    </row>
    <row r="1262" spans="5:20" x14ac:dyDescent="0.25">
      <c r="E1262" s="217"/>
      <c r="G1262" s="217"/>
      <c r="H1262" s="217"/>
      <c r="J1262" s="217"/>
      <c r="K1262" s="217"/>
      <c r="M1262" s="217"/>
      <c r="N1262" s="217"/>
      <c r="O1262" s="217"/>
      <c r="P1262" s="217"/>
      <c r="Q1262" s="217"/>
      <c r="R1262" s="217"/>
      <c r="S1262" s="217"/>
      <c r="T1262" s="217"/>
    </row>
    <row r="1263" spans="5:20" x14ac:dyDescent="0.25">
      <c r="E1263" s="217"/>
      <c r="G1263" s="217"/>
      <c r="H1263" s="217"/>
      <c r="J1263" s="217"/>
      <c r="K1263" s="217"/>
      <c r="M1263" s="217"/>
      <c r="N1263" s="217"/>
      <c r="O1263" s="217"/>
      <c r="P1263" s="217"/>
      <c r="Q1263" s="217"/>
      <c r="R1263" s="217"/>
      <c r="S1263" s="217"/>
      <c r="T1263" s="217"/>
    </row>
    <row r="1264" spans="5:20" x14ac:dyDescent="0.25">
      <c r="E1264" s="217"/>
      <c r="G1264" s="217"/>
      <c r="H1264" s="217"/>
      <c r="J1264" s="217"/>
      <c r="K1264" s="217"/>
      <c r="M1264" s="217"/>
      <c r="N1264" s="217"/>
      <c r="O1264" s="217"/>
      <c r="P1264" s="217"/>
      <c r="Q1264" s="217"/>
      <c r="R1264" s="217"/>
      <c r="S1264" s="217"/>
      <c r="T1264" s="217"/>
    </row>
    <row r="1265" spans="5:20" x14ac:dyDescent="0.25">
      <c r="E1265" s="217"/>
      <c r="G1265" s="217"/>
      <c r="H1265" s="217"/>
      <c r="J1265" s="217"/>
      <c r="K1265" s="217"/>
      <c r="M1265" s="217"/>
      <c r="N1265" s="217"/>
      <c r="O1265" s="217"/>
      <c r="P1265" s="217"/>
      <c r="Q1265" s="217"/>
      <c r="R1265" s="217"/>
      <c r="S1265" s="217"/>
      <c r="T1265" s="217"/>
    </row>
    <row r="1266" spans="5:20" x14ac:dyDescent="0.25">
      <c r="E1266" s="217"/>
      <c r="G1266" s="217"/>
      <c r="H1266" s="217"/>
      <c r="J1266" s="217"/>
      <c r="K1266" s="217"/>
      <c r="M1266" s="217"/>
      <c r="N1266" s="217"/>
      <c r="O1266" s="217"/>
      <c r="P1266" s="217"/>
      <c r="Q1266" s="217"/>
      <c r="R1266" s="217"/>
      <c r="S1266" s="217"/>
      <c r="T1266" s="217"/>
    </row>
    <row r="1267" spans="5:20" x14ac:dyDescent="0.25">
      <c r="E1267" s="217"/>
      <c r="G1267" s="217"/>
      <c r="H1267" s="217"/>
      <c r="J1267" s="217"/>
      <c r="K1267" s="217"/>
      <c r="M1267" s="217"/>
      <c r="N1267" s="217"/>
      <c r="O1267" s="217"/>
      <c r="P1267" s="217"/>
      <c r="Q1267" s="217"/>
      <c r="R1267" s="217"/>
      <c r="S1267" s="217"/>
      <c r="T1267" s="217"/>
    </row>
    <row r="1268" spans="5:20" x14ac:dyDescent="0.25">
      <c r="E1268" s="217"/>
      <c r="G1268" s="217"/>
      <c r="H1268" s="217"/>
      <c r="J1268" s="217"/>
      <c r="K1268" s="217"/>
      <c r="M1268" s="217"/>
      <c r="N1268" s="217"/>
      <c r="O1268" s="217"/>
      <c r="P1268" s="217"/>
      <c r="Q1268" s="217"/>
      <c r="R1268" s="217"/>
      <c r="S1268" s="217"/>
      <c r="T1268" s="217"/>
    </row>
    <row r="1269" spans="5:20" x14ac:dyDescent="0.25">
      <c r="E1269" s="217"/>
      <c r="G1269" s="217"/>
      <c r="H1269" s="217"/>
      <c r="J1269" s="217"/>
      <c r="K1269" s="217"/>
      <c r="M1269" s="217"/>
      <c r="N1269" s="217"/>
      <c r="O1269" s="217"/>
      <c r="P1269" s="217"/>
      <c r="Q1269" s="217"/>
      <c r="R1269" s="217"/>
      <c r="S1269" s="217"/>
      <c r="T1269" s="217"/>
    </row>
    <row r="1270" spans="5:20" x14ac:dyDescent="0.25">
      <c r="E1270" s="217"/>
      <c r="G1270" s="217"/>
      <c r="H1270" s="217"/>
      <c r="J1270" s="217"/>
      <c r="K1270" s="217"/>
      <c r="M1270" s="217"/>
      <c r="N1270" s="217"/>
      <c r="O1270" s="217"/>
      <c r="P1270" s="217"/>
      <c r="Q1270" s="217"/>
      <c r="R1270" s="217"/>
      <c r="S1270" s="217"/>
      <c r="T1270" s="217"/>
    </row>
    <row r="1271" spans="5:20" x14ac:dyDescent="0.25">
      <c r="E1271" s="217"/>
      <c r="G1271" s="217"/>
      <c r="H1271" s="217"/>
      <c r="J1271" s="217"/>
      <c r="K1271" s="217"/>
      <c r="M1271" s="217"/>
      <c r="N1271" s="217"/>
      <c r="O1271" s="217"/>
      <c r="P1271" s="217"/>
      <c r="Q1271" s="217"/>
      <c r="R1271" s="217"/>
      <c r="S1271" s="217"/>
      <c r="T1271" s="217"/>
    </row>
    <row r="1272" spans="5:20" x14ac:dyDescent="0.25">
      <c r="E1272" s="217"/>
      <c r="G1272" s="217"/>
      <c r="H1272" s="217"/>
      <c r="J1272" s="217"/>
      <c r="K1272" s="217"/>
      <c r="M1272" s="217"/>
      <c r="N1272" s="217"/>
      <c r="O1272" s="217"/>
      <c r="P1272" s="217"/>
      <c r="Q1272" s="217"/>
      <c r="R1272" s="217"/>
      <c r="S1272" s="217"/>
      <c r="T1272" s="217"/>
    </row>
    <row r="1273" spans="5:20" x14ac:dyDescent="0.25">
      <c r="E1273" s="217"/>
      <c r="G1273" s="217"/>
      <c r="H1273" s="217"/>
      <c r="J1273" s="217"/>
      <c r="K1273" s="217"/>
      <c r="M1273" s="217"/>
      <c r="N1273" s="217"/>
      <c r="O1273" s="217"/>
      <c r="P1273" s="217"/>
      <c r="Q1273" s="217"/>
      <c r="R1273" s="217"/>
      <c r="S1273" s="217"/>
      <c r="T1273" s="217"/>
    </row>
    <row r="1274" spans="5:20" x14ac:dyDescent="0.25">
      <c r="E1274" s="217"/>
      <c r="G1274" s="217"/>
      <c r="H1274" s="217"/>
      <c r="J1274" s="217"/>
      <c r="K1274" s="217"/>
      <c r="M1274" s="217"/>
      <c r="N1274" s="217"/>
      <c r="O1274" s="217"/>
      <c r="P1274" s="217"/>
      <c r="Q1274" s="217"/>
      <c r="R1274" s="217"/>
      <c r="S1274" s="217"/>
      <c r="T1274" s="217"/>
    </row>
    <row r="1275" spans="5:20" x14ac:dyDescent="0.25">
      <c r="E1275" s="217"/>
      <c r="G1275" s="217"/>
      <c r="H1275" s="217"/>
      <c r="J1275" s="217"/>
      <c r="K1275" s="217"/>
      <c r="M1275" s="217"/>
      <c r="N1275" s="217"/>
      <c r="O1275" s="217"/>
      <c r="P1275" s="217"/>
      <c r="Q1275" s="217"/>
      <c r="R1275" s="217"/>
      <c r="S1275" s="217"/>
      <c r="T1275" s="217"/>
    </row>
    <row r="1276" spans="5:20" x14ac:dyDescent="0.25">
      <c r="E1276" s="217"/>
      <c r="G1276" s="217"/>
      <c r="H1276" s="217"/>
      <c r="J1276" s="217"/>
      <c r="K1276" s="217"/>
      <c r="M1276" s="217"/>
      <c r="N1276" s="217"/>
      <c r="O1276" s="217"/>
      <c r="P1276" s="217"/>
      <c r="Q1276" s="217"/>
      <c r="R1276" s="217"/>
      <c r="S1276" s="217"/>
      <c r="T1276" s="217"/>
    </row>
    <row r="1277" spans="5:20" x14ac:dyDescent="0.25">
      <c r="E1277" s="217"/>
      <c r="G1277" s="217"/>
      <c r="H1277" s="217"/>
      <c r="J1277" s="217"/>
      <c r="K1277" s="217"/>
      <c r="M1277" s="217"/>
      <c r="N1277" s="217"/>
      <c r="O1277" s="217"/>
      <c r="P1277" s="217"/>
      <c r="Q1277" s="217"/>
      <c r="R1277" s="217"/>
      <c r="S1277" s="217"/>
      <c r="T1277" s="217"/>
    </row>
    <row r="1278" spans="5:20" x14ac:dyDescent="0.25">
      <c r="E1278" s="217"/>
      <c r="G1278" s="217"/>
      <c r="H1278" s="217"/>
      <c r="J1278" s="217"/>
      <c r="K1278" s="217"/>
      <c r="M1278" s="217"/>
      <c r="N1278" s="217"/>
      <c r="O1278" s="217"/>
      <c r="P1278" s="217"/>
      <c r="Q1278" s="217"/>
      <c r="R1278" s="217"/>
      <c r="S1278" s="217"/>
      <c r="T1278" s="217"/>
    </row>
    <row r="1279" spans="5:20" x14ac:dyDescent="0.25">
      <c r="E1279" s="217"/>
      <c r="G1279" s="217"/>
      <c r="H1279" s="217"/>
      <c r="J1279" s="217"/>
      <c r="K1279" s="217"/>
      <c r="M1279" s="217"/>
      <c r="N1279" s="217"/>
      <c r="O1279" s="217"/>
      <c r="P1279" s="217"/>
      <c r="Q1279" s="217"/>
      <c r="R1279" s="217"/>
      <c r="S1279" s="217"/>
      <c r="T1279" s="217"/>
    </row>
    <row r="1280" spans="5:20" x14ac:dyDescent="0.25">
      <c r="E1280" s="217"/>
      <c r="G1280" s="217"/>
      <c r="H1280" s="217"/>
      <c r="J1280" s="217"/>
      <c r="K1280" s="217"/>
      <c r="M1280" s="217"/>
      <c r="N1280" s="217"/>
      <c r="O1280" s="217"/>
      <c r="P1280" s="217"/>
      <c r="Q1280" s="217"/>
      <c r="R1280" s="217"/>
      <c r="S1280" s="217"/>
      <c r="T1280" s="217"/>
    </row>
    <row r="1281" spans="5:20" x14ac:dyDescent="0.25">
      <c r="E1281" s="217"/>
      <c r="G1281" s="217"/>
      <c r="H1281" s="217"/>
      <c r="J1281" s="217"/>
      <c r="K1281" s="217"/>
      <c r="M1281" s="217"/>
      <c r="N1281" s="217"/>
      <c r="O1281" s="217"/>
      <c r="P1281" s="217"/>
      <c r="Q1281" s="217"/>
      <c r="R1281" s="217"/>
      <c r="S1281" s="217"/>
      <c r="T1281" s="217"/>
    </row>
    <row r="1282" spans="5:20" x14ac:dyDescent="0.25">
      <c r="E1282" s="217"/>
      <c r="G1282" s="217"/>
      <c r="H1282" s="217"/>
      <c r="J1282" s="217"/>
      <c r="K1282" s="217"/>
      <c r="M1282" s="217"/>
      <c r="N1282" s="217"/>
      <c r="O1282" s="217"/>
      <c r="P1282" s="217"/>
      <c r="Q1282" s="217"/>
      <c r="R1282" s="217"/>
      <c r="S1282" s="217"/>
      <c r="T1282" s="217"/>
    </row>
    <row r="1283" spans="5:20" x14ac:dyDescent="0.25">
      <c r="E1283" s="217"/>
      <c r="G1283" s="217"/>
      <c r="H1283" s="217"/>
      <c r="J1283" s="217"/>
      <c r="K1283" s="217"/>
      <c r="M1283" s="217"/>
      <c r="N1283" s="217"/>
      <c r="O1283" s="217"/>
      <c r="P1283" s="217"/>
      <c r="Q1283" s="217"/>
      <c r="R1283" s="217"/>
      <c r="S1283" s="217"/>
      <c r="T1283" s="217"/>
    </row>
    <row r="1284" spans="5:20" x14ac:dyDescent="0.25">
      <c r="E1284" s="217"/>
      <c r="G1284" s="217"/>
      <c r="H1284" s="217"/>
      <c r="J1284" s="217"/>
      <c r="K1284" s="217"/>
      <c r="M1284" s="217"/>
      <c r="N1284" s="217"/>
      <c r="O1284" s="217"/>
      <c r="P1284" s="217"/>
      <c r="Q1284" s="217"/>
      <c r="R1284" s="217"/>
      <c r="S1284" s="217"/>
      <c r="T1284" s="217"/>
    </row>
    <row r="1285" spans="5:20" x14ac:dyDescent="0.25">
      <c r="E1285" s="217"/>
      <c r="G1285" s="217"/>
      <c r="H1285" s="217"/>
      <c r="J1285" s="217"/>
      <c r="K1285" s="217"/>
      <c r="M1285" s="217"/>
      <c r="N1285" s="217"/>
      <c r="O1285" s="217"/>
      <c r="P1285" s="217"/>
      <c r="Q1285" s="217"/>
      <c r="R1285" s="217"/>
      <c r="S1285" s="217"/>
      <c r="T1285" s="217"/>
    </row>
    <row r="1286" spans="5:20" x14ac:dyDescent="0.25">
      <c r="E1286" s="217"/>
      <c r="G1286" s="217"/>
      <c r="H1286" s="217"/>
      <c r="J1286" s="217"/>
      <c r="K1286" s="217"/>
      <c r="M1286" s="217"/>
      <c r="N1286" s="217"/>
      <c r="O1286" s="217"/>
      <c r="P1286" s="217"/>
      <c r="Q1286" s="217"/>
      <c r="R1286" s="217"/>
      <c r="S1286" s="217"/>
      <c r="T1286" s="217"/>
    </row>
    <row r="1287" spans="5:20" x14ac:dyDescent="0.25">
      <c r="E1287" s="217"/>
      <c r="G1287" s="217"/>
      <c r="H1287" s="217"/>
      <c r="J1287" s="217"/>
      <c r="K1287" s="217"/>
      <c r="M1287" s="217"/>
      <c r="N1287" s="217"/>
      <c r="O1287" s="217"/>
      <c r="P1287" s="217"/>
      <c r="Q1287" s="217"/>
      <c r="R1287" s="217"/>
      <c r="S1287" s="217"/>
      <c r="T1287" s="217"/>
    </row>
    <row r="1288" spans="5:20" x14ac:dyDescent="0.25">
      <c r="E1288" s="217"/>
      <c r="G1288" s="217"/>
      <c r="H1288" s="217"/>
      <c r="J1288" s="217"/>
      <c r="K1288" s="217"/>
      <c r="M1288" s="217"/>
      <c r="N1288" s="217"/>
      <c r="O1288" s="217"/>
      <c r="P1288" s="217"/>
      <c r="Q1288" s="217"/>
      <c r="R1288" s="217"/>
      <c r="S1288" s="217"/>
      <c r="T1288" s="217"/>
    </row>
    <row r="1289" spans="5:20" x14ac:dyDescent="0.25">
      <c r="E1289" s="217"/>
      <c r="G1289" s="217"/>
      <c r="H1289" s="217"/>
      <c r="J1289" s="217"/>
      <c r="K1289" s="217"/>
      <c r="M1289" s="217"/>
      <c r="N1289" s="217"/>
      <c r="O1289" s="217"/>
      <c r="P1289" s="217"/>
      <c r="Q1289" s="217"/>
      <c r="R1289" s="217"/>
      <c r="S1289" s="217"/>
      <c r="T1289" s="217"/>
    </row>
    <row r="1290" spans="5:20" x14ac:dyDescent="0.25">
      <c r="E1290" s="217"/>
      <c r="G1290" s="217"/>
      <c r="H1290" s="217"/>
      <c r="J1290" s="217"/>
      <c r="K1290" s="217"/>
      <c r="M1290" s="217"/>
      <c r="N1290" s="217"/>
      <c r="O1290" s="217"/>
      <c r="P1290" s="217"/>
      <c r="Q1290" s="217"/>
      <c r="R1290" s="217"/>
      <c r="S1290" s="217"/>
      <c r="T1290" s="217"/>
    </row>
    <row r="1291" spans="5:20" x14ac:dyDescent="0.25">
      <c r="E1291" s="217"/>
      <c r="G1291" s="217"/>
      <c r="H1291" s="217"/>
      <c r="J1291" s="217"/>
      <c r="K1291" s="217"/>
      <c r="M1291" s="217"/>
      <c r="N1291" s="217"/>
      <c r="O1291" s="217"/>
      <c r="P1291" s="217"/>
      <c r="Q1291" s="217"/>
      <c r="R1291" s="217"/>
      <c r="S1291" s="217"/>
      <c r="T1291" s="217"/>
    </row>
    <row r="1292" spans="5:20" x14ac:dyDescent="0.25">
      <c r="E1292" s="217"/>
      <c r="G1292" s="217"/>
      <c r="H1292" s="217"/>
      <c r="J1292" s="217"/>
      <c r="K1292" s="217"/>
      <c r="M1292" s="217"/>
      <c r="N1292" s="217"/>
      <c r="O1292" s="217"/>
      <c r="P1292" s="217"/>
      <c r="Q1292" s="217"/>
      <c r="R1292" s="217"/>
      <c r="S1292" s="217"/>
      <c r="T1292" s="217"/>
    </row>
    <row r="1293" spans="5:20" x14ac:dyDescent="0.25">
      <c r="E1293" s="217"/>
      <c r="G1293" s="217"/>
      <c r="H1293" s="217"/>
      <c r="J1293" s="217"/>
      <c r="K1293" s="217"/>
      <c r="M1293" s="217"/>
      <c r="N1293" s="217"/>
      <c r="O1293" s="217"/>
      <c r="P1293" s="217"/>
      <c r="Q1293" s="217"/>
      <c r="R1293" s="217"/>
      <c r="S1293" s="217"/>
      <c r="T1293" s="217"/>
    </row>
    <row r="1294" spans="5:20" x14ac:dyDescent="0.25">
      <c r="E1294" s="217"/>
      <c r="G1294" s="217"/>
      <c r="H1294" s="217"/>
      <c r="J1294" s="217"/>
      <c r="K1294" s="217"/>
      <c r="M1294" s="217"/>
      <c r="N1294" s="217"/>
      <c r="O1294" s="217"/>
      <c r="P1294" s="217"/>
      <c r="Q1294" s="217"/>
      <c r="R1294" s="217"/>
      <c r="S1294" s="217"/>
      <c r="T1294" s="217"/>
    </row>
    <row r="1295" spans="5:20" x14ac:dyDescent="0.25">
      <c r="E1295" s="217"/>
      <c r="G1295" s="217"/>
      <c r="H1295" s="217"/>
      <c r="J1295" s="217"/>
      <c r="K1295" s="217"/>
      <c r="M1295" s="217"/>
      <c r="N1295" s="217"/>
      <c r="O1295" s="217"/>
      <c r="P1295" s="217"/>
      <c r="Q1295" s="217"/>
      <c r="R1295" s="217"/>
      <c r="S1295" s="217"/>
      <c r="T1295" s="217"/>
    </row>
    <row r="1296" spans="5:20" x14ac:dyDescent="0.25">
      <c r="E1296" s="217"/>
      <c r="G1296" s="217"/>
      <c r="H1296" s="217"/>
      <c r="J1296" s="217"/>
      <c r="K1296" s="217"/>
      <c r="M1296" s="217"/>
      <c r="N1296" s="217"/>
      <c r="O1296" s="217"/>
      <c r="P1296" s="217"/>
      <c r="Q1296" s="217"/>
      <c r="R1296" s="217"/>
      <c r="S1296" s="217"/>
      <c r="T1296" s="217"/>
    </row>
    <row r="1297" spans="5:20" x14ac:dyDescent="0.25">
      <c r="E1297" s="217"/>
      <c r="G1297" s="217"/>
      <c r="H1297" s="217"/>
      <c r="J1297" s="217"/>
      <c r="K1297" s="217"/>
      <c r="M1297" s="217"/>
      <c r="N1297" s="217"/>
      <c r="O1297" s="217"/>
      <c r="P1297" s="217"/>
      <c r="Q1297" s="217"/>
      <c r="R1297" s="217"/>
      <c r="S1297" s="217"/>
      <c r="T1297" s="217"/>
    </row>
    <row r="1298" spans="5:20" x14ac:dyDescent="0.25">
      <c r="E1298" s="217"/>
      <c r="G1298" s="217"/>
      <c r="H1298" s="217"/>
      <c r="J1298" s="217"/>
      <c r="K1298" s="217"/>
      <c r="M1298" s="217"/>
      <c r="N1298" s="217"/>
      <c r="O1298" s="217"/>
      <c r="P1298" s="217"/>
      <c r="Q1298" s="217"/>
      <c r="R1298" s="217"/>
      <c r="S1298" s="217"/>
      <c r="T1298" s="217"/>
    </row>
    <row r="1299" spans="5:20" x14ac:dyDescent="0.25">
      <c r="E1299" s="217"/>
      <c r="G1299" s="217"/>
      <c r="H1299" s="217"/>
      <c r="J1299" s="217"/>
      <c r="K1299" s="217"/>
      <c r="M1299" s="217"/>
      <c r="N1299" s="217"/>
      <c r="O1299" s="217"/>
      <c r="P1299" s="217"/>
      <c r="Q1299" s="217"/>
      <c r="R1299" s="217"/>
      <c r="S1299" s="217"/>
      <c r="T1299" s="217"/>
    </row>
    <row r="1300" spans="5:20" x14ac:dyDescent="0.25">
      <c r="E1300" s="217"/>
      <c r="G1300" s="217"/>
      <c r="H1300" s="217"/>
      <c r="J1300" s="217"/>
      <c r="K1300" s="217"/>
      <c r="M1300" s="217"/>
      <c r="N1300" s="217"/>
      <c r="O1300" s="217"/>
      <c r="P1300" s="217"/>
      <c r="Q1300" s="217"/>
      <c r="R1300" s="217"/>
      <c r="S1300" s="217"/>
      <c r="T1300" s="217"/>
    </row>
    <row r="1301" spans="5:20" x14ac:dyDescent="0.25">
      <c r="E1301" s="217"/>
      <c r="G1301" s="217"/>
      <c r="H1301" s="217"/>
      <c r="J1301" s="217"/>
      <c r="K1301" s="217"/>
      <c r="M1301" s="217"/>
      <c r="N1301" s="217"/>
      <c r="O1301" s="217"/>
      <c r="P1301" s="217"/>
      <c r="Q1301" s="217"/>
      <c r="R1301" s="217"/>
      <c r="S1301" s="217"/>
      <c r="T1301" s="217"/>
    </row>
    <row r="1302" spans="5:20" x14ac:dyDescent="0.25">
      <c r="E1302" s="217"/>
      <c r="G1302" s="217"/>
      <c r="H1302" s="217"/>
      <c r="J1302" s="217"/>
      <c r="K1302" s="217"/>
      <c r="M1302" s="217"/>
      <c r="N1302" s="217"/>
      <c r="O1302" s="217"/>
      <c r="P1302" s="217"/>
      <c r="Q1302" s="217"/>
      <c r="R1302" s="217"/>
      <c r="S1302" s="217"/>
      <c r="T1302" s="217"/>
    </row>
    <row r="1303" spans="5:20" x14ac:dyDescent="0.25">
      <c r="E1303" s="217"/>
      <c r="G1303" s="217"/>
      <c r="H1303" s="217"/>
      <c r="J1303" s="217"/>
      <c r="K1303" s="217"/>
      <c r="M1303" s="217"/>
      <c r="N1303" s="217"/>
      <c r="O1303" s="217"/>
      <c r="P1303" s="217"/>
      <c r="Q1303" s="217"/>
      <c r="R1303" s="217"/>
      <c r="S1303" s="217"/>
      <c r="T1303" s="217"/>
    </row>
    <row r="1304" spans="5:20" x14ac:dyDescent="0.25">
      <c r="E1304" s="217"/>
      <c r="G1304" s="217"/>
      <c r="H1304" s="217"/>
      <c r="J1304" s="217"/>
      <c r="K1304" s="217"/>
      <c r="M1304" s="217"/>
      <c r="N1304" s="217"/>
      <c r="O1304" s="217"/>
      <c r="P1304" s="217"/>
      <c r="Q1304" s="217"/>
      <c r="R1304" s="217"/>
      <c r="S1304" s="217"/>
      <c r="T1304" s="217"/>
    </row>
    <row r="1305" spans="5:20" x14ac:dyDescent="0.25">
      <c r="E1305" s="217"/>
      <c r="G1305" s="217"/>
      <c r="H1305" s="217"/>
      <c r="J1305" s="217"/>
      <c r="K1305" s="217"/>
      <c r="M1305" s="217"/>
      <c r="N1305" s="217"/>
      <c r="O1305" s="217"/>
      <c r="P1305" s="217"/>
      <c r="Q1305" s="217"/>
      <c r="R1305" s="217"/>
      <c r="S1305" s="217"/>
      <c r="T1305" s="217"/>
    </row>
    <row r="1306" spans="5:20" x14ac:dyDescent="0.25">
      <c r="E1306" s="217"/>
      <c r="G1306" s="217"/>
      <c r="H1306" s="217"/>
      <c r="J1306" s="217"/>
      <c r="K1306" s="217"/>
      <c r="M1306" s="217"/>
      <c r="N1306" s="217"/>
      <c r="O1306" s="217"/>
      <c r="P1306" s="217"/>
      <c r="Q1306" s="217"/>
      <c r="R1306" s="217"/>
      <c r="S1306" s="217"/>
      <c r="T1306" s="217"/>
    </row>
    <row r="1307" spans="5:20" x14ac:dyDescent="0.25">
      <c r="E1307" s="217"/>
      <c r="G1307" s="217"/>
      <c r="H1307" s="217"/>
      <c r="J1307" s="217"/>
      <c r="K1307" s="217"/>
      <c r="M1307" s="217"/>
      <c r="N1307" s="217"/>
      <c r="O1307" s="217"/>
      <c r="P1307" s="217"/>
      <c r="Q1307" s="217"/>
      <c r="R1307" s="217"/>
      <c r="S1307" s="217"/>
      <c r="T1307" s="217"/>
    </row>
    <row r="1308" spans="5:20" x14ac:dyDescent="0.25">
      <c r="E1308" s="217"/>
      <c r="G1308" s="217"/>
      <c r="H1308" s="217"/>
      <c r="J1308" s="217"/>
      <c r="K1308" s="217"/>
      <c r="M1308" s="217"/>
      <c r="N1308" s="217"/>
      <c r="O1308" s="217"/>
      <c r="P1308" s="217"/>
      <c r="Q1308" s="217"/>
      <c r="R1308" s="217"/>
      <c r="S1308" s="217"/>
      <c r="T1308" s="217"/>
    </row>
    <row r="1309" spans="5:20" x14ac:dyDescent="0.25">
      <c r="E1309" s="217"/>
      <c r="G1309" s="217"/>
      <c r="H1309" s="217"/>
      <c r="J1309" s="217"/>
      <c r="K1309" s="217"/>
      <c r="M1309" s="217"/>
      <c r="N1309" s="217"/>
      <c r="O1309" s="217"/>
      <c r="P1309" s="217"/>
      <c r="Q1309" s="217"/>
      <c r="R1309" s="217"/>
      <c r="S1309" s="217"/>
      <c r="T1309" s="217"/>
    </row>
    <row r="1310" spans="5:20" x14ac:dyDescent="0.25">
      <c r="E1310" s="217"/>
      <c r="G1310" s="217"/>
      <c r="H1310" s="217"/>
      <c r="J1310" s="217"/>
      <c r="K1310" s="217"/>
      <c r="M1310" s="217"/>
      <c r="N1310" s="217"/>
      <c r="O1310" s="217"/>
      <c r="P1310" s="217"/>
      <c r="Q1310" s="217"/>
      <c r="R1310" s="217"/>
      <c r="S1310" s="217"/>
      <c r="T1310" s="217"/>
    </row>
    <row r="1311" spans="5:20" x14ac:dyDescent="0.25">
      <c r="E1311" s="217"/>
      <c r="G1311" s="217"/>
      <c r="H1311" s="217"/>
      <c r="J1311" s="217"/>
      <c r="K1311" s="217"/>
      <c r="M1311" s="217"/>
      <c r="N1311" s="217"/>
      <c r="O1311" s="217"/>
      <c r="P1311" s="217"/>
      <c r="Q1311" s="217"/>
      <c r="R1311" s="217"/>
      <c r="S1311" s="217"/>
      <c r="T1311" s="217"/>
    </row>
    <row r="1312" spans="5:20" x14ac:dyDescent="0.25">
      <c r="E1312" s="217"/>
      <c r="G1312" s="217"/>
      <c r="H1312" s="217"/>
      <c r="J1312" s="217"/>
      <c r="K1312" s="217"/>
      <c r="M1312" s="217"/>
      <c r="N1312" s="217"/>
      <c r="O1312" s="217"/>
      <c r="P1312" s="217"/>
      <c r="Q1312" s="217"/>
      <c r="R1312" s="217"/>
      <c r="S1312" s="217"/>
      <c r="T1312" s="217"/>
    </row>
    <row r="1313" spans="5:20" x14ac:dyDescent="0.25">
      <c r="E1313" s="217"/>
      <c r="G1313" s="217"/>
      <c r="H1313" s="217"/>
      <c r="J1313" s="217"/>
      <c r="K1313" s="217"/>
      <c r="M1313" s="217"/>
      <c r="N1313" s="217"/>
      <c r="O1313" s="217"/>
      <c r="P1313" s="217"/>
      <c r="Q1313" s="217"/>
      <c r="R1313" s="217"/>
      <c r="S1313" s="217"/>
      <c r="T1313" s="217"/>
    </row>
    <row r="1314" spans="5:20" x14ac:dyDescent="0.25">
      <c r="E1314" s="217"/>
      <c r="G1314" s="217"/>
      <c r="H1314" s="217"/>
      <c r="J1314" s="217"/>
      <c r="K1314" s="217"/>
      <c r="M1314" s="217"/>
      <c r="N1314" s="217"/>
      <c r="O1314" s="217"/>
      <c r="P1314" s="217"/>
      <c r="Q1314" s="217"/>
      <c r="R1314" s="217"/>
      <c r="S1314" s="217"/>
      <c r="T1314" s="217"/>
    </row>
    <row r="1315" spans="5:20" x14ac:dyDescent="0.25">
      <c r="E1315" s="217"/>
      <c r="G1315" s="217"/>
      <c r="H1315" s="217"/>
      <c r="J1315" s="217"/>
      <c r="K1315" s="217"/>
      <c r="M1315" s="217"/>
      <c r="N1315" s="217"/>
      <c r="O1315" s="217"/>
      <c r="P1315" s="217"/>
      <c r="Q1315" s="217"/>
      <c r="R1315" s="217"/>
      <c r="S1315" s="217"/>
      <c r="T1315" s="217"/>
    </row>
    <row r="1316" spans="5:20" x14ac:dyDescent="0.25">
      <c r="E1316" s="217"/>
      <c r="G1316" s="217"/>
      <c r="H1316" s="217"/>
      <c r="J1316" s="217"/>
      <c r="K1316" s="217"/>
      <c r="M1316" s="217"/>
      <c r="N1316" s="217"/>
      <c r="O1316" s="217"/>
      <c r="P1316" s="217"/>
      <c r="Q1316" s="217"/>
      <c r="R1316" s="217"/>
      <c r="S1316" s="217"/>
      <c r="T1316" s="217"/>
    </row>
    <row r="1317" spans="5:20" x14ac:dyDescent="0.25">
      <c r="E1317" s="217"/>
      <c r="G1317" s="217"/>
      <c r="H1317" s="217"/>
      <c r="J1317" s="217"/>
      <c r="K1317" s="217"/>
      <c r="M1317" s="217"/>
      <c r="N1317" s="217"/>
      <c r="O1317" s="217"/>
      <c r="P1317" s="217"/>
      <c r="Q1317" s="217"/>
      <c r="R1317" s="217"/>
      <c r="S1317" s="217"/>
      <c r="T1317" s="217"/>
    </row>
    <row r="1318" spans="5:20" x14ac:dyDescent="0.25">
      <c r="E1318" s="217"/>
      <c r="G1318" s="217"/>
      <c r="H1318" s="217"/>
      <c r="J1318" s="217"/>
      <c r="K1318" s="217"/>
      <c r="M1318" s="217"/>
      <c r="N1318" s="217"/>
      <c r="O1318" s="217"/>
      <c r="P1318" s="217"/>
      <c r="Q1318" s="217"/>
      <c r="R1318" s="217"/>
      <c r="S1318" s="217"/>
      <c r="T1318" s="217"/>
    </row>
    <row r="1319" spans="5:20" x14ac:dyDescent="0.25">
      <c r="E1319" s="217"/>
      <c r="G1319" s="217"/>
      <c r="H1319" s="217"/>
      <c r="J1319" s="217"/>
      <c r="K1319" s="217"/>
      <c r="M1319" s="217"/>
      <c r="N1319" s="217"/>
      <c r="O1319" s="217"/>
      <c r="P1319" s="217"/>
      <c r="Q1319" s="217"/>
      <c r="R1319" s="217"/>
      <c r="S1319" s="217"/>
      <c r="T1319" s="217"/>
    </row>
    <row r="1320" spans="5:20" x14ac:dyDescent="0.25">
      <c r="E1320" s="217"/>
      <c r="G1320" s="217"/>
      <c r="H1320" s="217"/>
      <c r="J1320" s="217"/>
      <c r="K1320" s="217"/>
      <c r="M1320" s="217"/>
      <c r="N1320" s="217"/>
      <c r="O1320" s="217"/>
      <c r="P1320" s="217"/>
      <c r="Q1320" s="217"/>
      <c r="R1320" s="217"/>
      <c r="S1320" s="217"/>
      <c r="T1320" s="217"/>
    </row>
    <row r="1321" spans="5:20" x14ac:dyDescent="0.25">
      <c r="E1321" s="217"/>
      <c r="G1321" s="217"/>
      <c r="H1321" s="217"/>
      <c r="J1321" s="217"/>
      <c r="K1321" s="217"/>
      <c r="M1321" s="217"/>
      <c r="N1321" s="217"/>
      <c r="O1321" s="217"/>
      <c r="P1321" s="217"/>
      <c r="Q1321" s="217"/>
      <c r="R1321" s="217"/>
      <c r="S1321" s="217"/>
      <c r="T1321" s="217"/>
    </row>
    <row r="1322" spans="5:20" x14ac:dyDescent="0.25">
      <c r="E1322" s="217"/>
      <c r="G1322" s="217"/>
      <c r="H1322" s="217"/>
      <c r="J1322" s="217"/>
      <c r="K1322" s="217"/>
      <c r="M1322" s="217"/>
      <c r="N1322" s="217"/>
      <c r="O1322" s="217"/>
      <c r="P1322" s="217"/>
      <c r="Q1322" s="217"/>
      <c r="R1322" s="217"/>
      <c r="S1322" s="217"/>
      <c r="T1322" s="217"/>
    </row>
    <row r="1323" spans="5:20" x14ac:dyDescent="0.25">
      <c r="E1323" s="217"/>
      <c r="G1323" s="217"/>
      <c r="H1323" s="217"/>
      <c r="J1323" s="217"/>
      <c r="K1323" s="217"/>
      <c r="M1323" s="217"/>
      <c r="N1323" s="217"/>
      <c r="O1323" s="217"/>
      <c r="P1323" s="217"/>
      <c r="Q1323" s="217"/>
      <c r="R1323" s="217"/>
      <c r="S1323" s="217"/>
      <c r="T1323" s="217"/>
    </row>
    <row r="1324" spans="5:20" x14ac:dyDescent="0.25">
      <c r="E1324" s="217"/>
      <c r="G1324" s="217"/>
      <c r="H1324" s="217"/>
      <c r="J1324" s="217"/>
      <c r="K1324" s="217"/>
      <c r="M1324" s="217"/>
      <c r="N1324" s="217"/>
      <c r="O1324" s="217"/>
      <c r="P1324" s="217"/>
      <c r="Q1324" s="217"/>
      <c r="R1324" s="217"/>
      <c r="S1324" s="217"/>
      <c r="T1324" s="217"/>
    </row>
    <row r="1325" spans="5:20" x14ac:dyDescent="0.25">
      <c r="E1325" s="217"/>
      <c r="G1325" s="217"/>
      <c r="H1325" s="217"/>
      <c r="J1325" s="217"/>
      <c r="K1325" s="217"/>
      <c r="M1325" s="217"/>
      <c r="N1325" s="217"/>
      <c r="O1325" s="217"/>
      <c r="P1325" s="217"/>
      <c r="Q1325" s="217"/>
      <c r="R1325" s="217"/>
      <c r="S1325" s="217"/>
      <c r="T1325" s="217"/>
    </row>
    <row r="1326" spans="5:20" x14ac:dyDescent="0.25">
      <c r="E1326" s="217"/>
      <c r="G1326" s="217"/>
      <c r="H1326" s="217"/>
      <c r="J1326" s="217"/>
      <c r="K1326" s="217"/>
      <c r="M1326" s="217"/>
      <c r="N1326" s="217"/>
      <c r="O1326" s="217"/>
      <c r="P1326" s="217"/>
      <c r="Q1326" s="217"/>
      <c r="R1326" s="217"/>
      <c r="S1326" s="217"/>
      <c r="T1326" s="217"/>
    </row>
    <row r="1327" spans="5:20" x14ac:dyDescent="0.25">
      <c r="E1327" s="217"/>
      <c r="G1327" s="217"/>
      <c r="H1327" s="217"/>
      <c r="J1327" s="217"/>
      <c r="K1327" s="217"/>
      <c r="M1327" s="217"/>
      <c r="N1327" s="217"/>
      <c r="O1327" s="217"/>
      <c r="P1327" s="217"/>
      <c r="Q1327" s="217"/>
      <c r="R1327" s="217"/>
      <c r="S1327" s="217"/>
      <c r="T1327" s="217"/>
    </row>
    <row r="1328" spans="5:20" x14ac:dyDescent="0.25">
      <c r="E1328" s="217"/>
      <c r="G1328" s="217"/>
      <c r="H1328" s="217"/>
      <c r="J1328" s="217"/>
      <c r="K1328" s="217"/>
      <c r="M1328" s="217"/>
      <c r="N1328" s="217"/>
      <c r="O1328" s="217"/>
      <c r="P1328" s="217"/>
      <c r="Q1328" s="217"/>
      <c r="R1328" s="217"/>
      <c r="S1328" s="217"/>
      <c r="T1328" s="217"/>
    </row>
    <row r="1329" spans="5:20" x14ac:dyDescent="0.25">
      <c r="E1329" s="217"/>
      <c r="G1329" s="217"/>
      <c r="H1329" s="217"/>
      <c r="J1329" s="217"/>
      <c r="K1329" s="217"/>
      <c r="M1329" s="217"/>
      <c r="N1329" s="217"/>
      <c r="O1329" s="217"/>
      <c r="P1329" s="217"/>
      <c r="Q1329" s="217"/>
      <c r="R1329" s="217"/>
      <c r="S1329" s="217"/>
      <c r="T1329" s="217"/>
    </row>
    <row r="1330" spans="5:20" x14ac:dyDescent="0.25">
      <c r="E1330" s="217"/>
      <c r="G1330" s="217"/>
      <c r="H1330" s="217"/>
      <c r="J1330" s="217"/>
      <c r="K1330" s="217"/>
      <c r="M1330" s="217"/>
      <c r="N1330" s="217"/>
      <c r="O1330" s="217"/>
      <c r="P1330" s="217"/>
      <c r="Q1330" s="217"/>
      <c r="R1330" s="217"/>
      <c r="S1330" s="217"/>
      <c r="T1330" s="217"/>
    </row>
    <row r="1331" spans="5:20" x14ac:dyDescent="0.25">
      <c r="E1331" s="217"/>
      <c r="G1331" s="217"/>
      <c r="H1331" s="217"/>
      <c r="J1331" s="217"/>
      <c r="K1331" s="217"/>
      <c r="M1331" s="217"/>
      <c r="N1331" s="217"/>
      <c r="O1331" s="217"/>
      <c r="P1331" s="217"/>
      <c r="Q1331" s="217"/>
      <c r="R1331" s="217"/>
      <c r="S1331" s="217"/>
      <c r="T1331" s="217"/>
    </row>
    <row r="1332" spans="5:20" x14ac:dyDescent="0.25">
      <c r="E1332" s="217"/>
      <c r="G1332" s="217"/>
      <c r="H1332" s="217"/>
      <c r="J1332" s="217"/>
      <c r="K1332" s="217"/>
      <c r="M1332" s="217"/>
      <c r="N1332" s="217"/>
      <c r="O1332" s="217"/>
      <c r="P1332" s="217"/>
      <c r="Q1332" s="217"/>
      <c r="R1332" s="217"/>
      <c r="S1332" s="217"/>
      <c r="T1332" s="217"/>
    </row>
    <row r="1333" spans="5:20" x14ac:dyDescent="0.25">
      <c r="E1333" s="217"/>
      <c r="G1333" s="217"/>
      <c r="H1333" s="217"/>
      <c r="J1333" s="217"/>
      <c r="K1333" s="217"/>
      <c r="M1333" s="217"/>
      <c r="N1333" s="217"/>
      <c r="O1333" s="217"/>
      <c r="P1333" s="217"/>
      <c r="Q1333" s="217"/>
      <c r="R1333" s="217"/>
      <c r="S1333" s="217"/>
      <c r="T1333" s="217"/>
    </row>
    <row r="1334" spans="5:20" x14ac:dyDescent="0.25">
      <c r="E1334" s="217"/>
      <c r="G1334" s="217"/>
      <c r="H1334" s="217"/>
      <c r="J1334" s="217"/>
      <c r="K1334" s="217"/>
      <c r="M1334" s="217"/>
      <c r="N1334" s="217"/>
      <c r="O1334" s="217"/>
      <c r="P1334" s="217"/>
      <c r="Q1334" s="217"/>
      <c r="R1334" s="217"/>
      <c r="S1334" s="217"/>
      <c r="T1334" s="217"/>
    </row>
    <row r="1335" spans="5:20" x14ac:dyDescent="0.25">
      <c r="E1335" s="217"/>
      <c r="G1335" s="217"/>
      <c r="H1335" s="217"/>
      <c r="J1335" s="217"/>
      <c r="K1335" s="217"/>
      <c r="M1335" s="217"/>
      <c r="N1335" s="217"/>
      <c r="O1335" s="217"/>
      <c r="P1335" s="217"/>
      <c r="Q1335" s="217"/>
      <c r="R1335" s="217"/>
      <c r="S1335" s="217"/>
      <c r="T1335" s="217"/>
    </row>
    <row r="1336" spans="5:20" x14ac:dyDescent="0.25">
      <c r="E1336" s="217"/>
      <c r="G1336" s="217"/>
      <c r="H1336" s="217"/>
      <c r="J1336" s="217"/>
      <c r="K1336" s="217"/>
      <c r="M1336" s="217"/>
      <c r="N1336" s="217"/>
      <c r="O1336" s="217"/>
      <c r="P1336" s="217"/>
      <c r="Q1336" s="217"/>
      <c r="R1336" s="217"/>
      <c r="S1336" s="217"/>
      <c r="T1336" s="217"/>
    </row>
    <row r="1337" spans="5:20" x14ac:dyDescent="0.25">
      <c r="E1337" s="217"/>
      <c r="G1337" s="217"/>
      <c r="H1337" s="217"/>
      <c r="J1337" s="217"/>
      <c r="K1337" s="217"/>
      <c r="M1337" s="217"/>
      <c r="N1337" s="217"/>
      <c r="O1337" s="217"/>
      <c r="P1337" s="217"/>
      <c r="Q1337" s="217"/>
      <c r="R1337" s="217"/>
      <c r="S1337" s="217"/>
      <c r="T1337" s="217"/>
    </row>
    <row r="1338" spans="5:20" x14ac:dyDescent="0.25">
      <c r="E1338" s="217"/>
      <c r="G1338" s="217"/>
      <c r="H1338" s="217"/>
      <c r="J1338" s="217"/>
      <c r="K1338" s="217"/>
      <c r="M1338" s="217"/>
      <c r="N1338" s="217"/>
      <c r="O1338" s="217"/>
      <c r="P1338" s="217"/>
      <c r="Q1338" s="217"/>
      <c r="R1338" s="217"/>
      <c r="S1338" s="217"/>
      <c r="T1338" s="217"/>
    </row>
    <row r="1339" spans="5:20" x14ac:dyDescent="0.25">
      <c r="E1339" s="217"/>
      <c r="G1339" s="217"/>
      <c r="H1339" s="217"/>
      <c r="J1339" s="217"/>
      <c r="K1339" s="217"/>
      <c r="M1339" s="217"/>
      <c r="N1339" s="217"/>
      <c r="O1339" s="217"/>
      <c r="P1339" s="217"/>
      <c r="Q1339" s="217"/>
      <c r="R1339" s="217"/>
      <c r="S1339" s="217"/>
      <c r="T1339" s="217"/>
    </row>
    <row r="1340" spans="5:20" x14ac:dyDescent="0.25">
      <c r="E1340" s="217"/>
      <c r="G1340" s="217"/>
      <c r="H1340" s="217"/>
      <c r="J1340" s="217"/>
      <c r="K1340" s="217"/>
      <c r="M1340" s="217"/>
      <c r="N1340" s="217"/>
      <c r="O1340" s="217"/>
      <c r="P1340" s="217"/>
      <c r="Q1340" s="217"/>
      <c r="R1340" s="217"/>
      <c r="S1340" s="217"/>
      <c r="T1340" s="217"/>
    </row>
    <row r="1341" spans="5:20" x14ac:dyDescent="0.25">
      <c r="E1341" s="217"/>
      <c r="G1341" s="217"/>
      <c r="H1341" s="217"/>
      <c r="J1341" s="217"/>
      <c r="K1341" s="217"/>
      <c r="M1341" s="217"/>
      <c r="N1341" s="217"/>
      <c r="O1341" s="217"/>
      <c r="P1341" s="217"/>
      <c r="Q1341" s="217"/>
      <c r="R1341" s="217"/>
      <c r="S1341" s="217"/>
      <c r="T1341" s="217"/>
    </row>
    <row r="1342" spans="5:20" x14ac:dyDescent="0.25">
      <c r="E1342" s="217"/>
      <c r="G1342" s="217"/>
      <c r="H1342" s="217"/>
      <c r="J1342" s="217"/>
      <c r="K1342" s="217"/>
      <c r="M1342" s="217"/>
      <c r="N1342" s="217"/>
      <c r="O1342" s="217"/>
      <c r="P1342" s="217"/>
      <c r="Q1342" s="217"/>
      <c r="R1342" s="217"/>
      <c r="S1342" s="217"/>
      <c r="T1342" s="217"/>
    </row>
    <row r="1343" spans="5:20" x14ac:dyDescent="0.25">
      <c r="E1343" s="217"/>
      <c r="G1343" s="217"/>
      <c r="H1343" s="217"/>
      <c r="J1343" s="217"/>
      <c r="K1343" s="217"/>
      <c r="M1343" s="217"/>
      <c r="N1343" s="217"/>
      <c r="O1343" s="217"/>
      <c r="P1343" s="217"/>
      <c r="Q1343" s="217"/>
      <c r="R1343" s="217"/>
      <c r="S1343" s="217"/>
      <c r="T1343" s="217"/>
    </row>
    <row r="1344" spans="5:20" x14ac:dyDescent="0.25">
      <c r="E1344" s="217"/>
      <c r="G1344" s="217"/>
      <c r="H1344" s="217"/>
      <c r="J1344" s="217"/>
      <c r="K1344" s="217"/>
      <c r="M1344" s="217"/>
      <c r="N1344" s="217"/>
      <c r="O1344" s="217"/>
      <c r="P1344" s="217"/>
      <c r="Q1344" s="217"/>
      <c r="R1344" s="217"/>
      <c r="S1344" s="217"/>
      <c r="T1344" s="217"/>
    </row>
    <row r="1345" spans="5:20" x14ac:dyDescent="0.25">
      <c r="E1345" s="217"/>
      <c r="G1345" s="217"/>
      <c r="H1345" s="217"/>
      <c r="J1345" s="217"/>
      <c r="K1345" s="217"/>
      <c r="M1345" s="217"/>
      <c r="N1345" s="217"/>
      <c r="O1345" s="217"/>
      <c r="P1345" s="217"/>
      <c r="Q1345" s="217"/>
      <c r="R1345" s="217"/>
      <c r="S1345" s="217"/>
      <c r="T1345" s="217"/>
    </row>
    <row r="1346" spans="5:20" x14ac:dyDescent="0.25">
      <c r="E1346" s="217"/>
      <c r="G1346" s="217"/>
      <c r="H1346" s="217"/>
      <c r="J1346" s="217"/>
      <c r="K1346" s="217"/>
      <c r="M1346" s="217"/>
      <c r="N1346" s="217"/>
      <c r="O1346" s="217"/>
      <c r="P1346" s="217"/>
      <c r="Q1346" s="217"/>
      <c r="R1346" s="217"/>
      <c r="S1346" s="217"/>
      <c r="T1346" s="217"/>
    </row>
    <row r="1347" spans="5:20" x14ac:dyDescent="0.25">
      <c r="E1347" s="217"/>
      <c r="G1347" s="217"/>
      <c r="H1347" s="217"/>
      <c r="J1347" s="217"/>
      <c r="K1347" s="217"/>
      <c r="M1347" s="217"/>
      <c r="N1347" s="217"/>
      <c r="O1347" s="217"/>
      <c r="P1347" s="217"/>
      <c r="Q1347" s="217"/>
      <c r="R1347" s="217"/>
      <c r="S1347" s="217"/>
      <c r="T1347" s="217"/>
    </row>
    <row r="1348" spans="5:20" x14ac:dyDescent="0.25">
      <c r="E1348" s="217"/>
      <c r="G1348" s="217"/>
      <c r="H1348" s="217"/>
      <c r="J1348" s="217"/>
      <c r="K1348" s="217"/>
      <c r="M1348" s="217"/>
      <c r="N1348" s="217"/>
      <c r="O1348" s="217"/>
      <c r="P1348" s="217"/>
      <c r="Q1348" s="217"/>
      <c r="R1348" s="217"/>
      <c r="S1348" s="217"/>
      <c r="T1348" s="217"/>
    </row>
    <row r="1349" spans="5:20" x14ac:dyDescent="0.25">
      <c r="E1349" s="217"/>
      <c r="G1349" s="217"/>
      <c r="H1349" s="217"/>
      <c r="J1349" s="217"/>
      <c r="K1349" s="217"/>
      <c r="M1349" s="217"/>
      <c r="N1349" s="217"/>
      <c r="O1349" s="217"/>
      <c r="P1349" s="217"/>
      <c r="Q1349" s="217"/>
      <c r="R1349" s="217"/>
      <c r="S1349" s="217"/>
      <c r="T1349" s="217"/>
    </row>
    <row r="1350" spans="5:20" x14ac:dyDescent="0.25">
      <c r="E1350" s="217"/>
      <c r="G1350" s="217"/>
      <c r="H1350" s="217"/>
      <c r="J1350" s="217"/>
      <c r="K1350" s="217"/>
      <c r="M1350" s="217"/>
      <c r="N1350" s="217"/>
      <c r="O1350" s="217"/>
      <c r="P1350" s="217"/>
      <c r="Q1350" s="217"/>
      <c r="R1350" s="217"/>
      <c r="S1350" s="217"/>
      <c r="T1350" s="217"/>
    </row>
    <row r="1351" spans="5:20" x14ac:dyDescent="0.25">
      <c r="E1351" s="217"/>
      <c r="G1351" s="217"/>
      <c r="H1351" s="217"/>
      <c r="J1351" s="217"/>
      <c r="K1351" s="217"/>
      <c r="M1351" s="217"/>
      <c r="N1351" s="217"/>
      <c r="O1351" s="217"/>
      <c r="P1351" s="217"/>
      <c r="Q1351" s="217"/>
      <c r="R1351" s="217"/>
      <c r="S1351" s="217"/>
      <c r="T1351" s="217"/>
    </row>
    <row r="1352" spans="5:20" x14ac:dyDescent="0.25">
      <c r="E1352" s="217"/>
      <c r="G1352" s="217"/>
      <c r="H1352" s="217"/>
      <c r="J1352" s="217"/>
      <c r="K1352" s="217"/>
      <c r="M1352" s="217"/>
      <c r="N1352" s="217"/>
      <c r="O1352" s="217"/>
      <c r="P1352" s="217"/>
      <c r="Q1352" s="217"/>
      <c r="R1352" s="217"/>
      <c r="S1352" s="217"/>
      <c r="T1352" s="217"/>
    </row>
    <row r="1353" spans="5:20" x14ac:dyDescent="0.25">
      <c r="E1353" s="217"/>
      <c r="G1353" s="217"/>
      <c r="H1353" s="217"/>
      <c r="J1353" s="217"/>
      <c r="K1353" s="217"/>
      <c r="M1353" s="217"/>
      <c r="N1353" s="217"/>
      <c r="O1353" s="217"/>
      <c r="P1353" s="217"/>
      <c r="Q1353" s="217"/>
      <c r="R1353" s="217"/>
      <c r="S1353" s="217"/>
      <c r="T1353" s="217"/>
    </row>
    <row r="1354" spans="5:20" x14ac:dyDescent="0.25">
      <c r="E1354" s="217"/>
      <c r="G1354" s="217"/>
      <c r="H1354" s="217"/>
      <c r="J1354" s="217"/>
      <c r="K1354" s="217"/>
      <c r="M1354" s="217"/>
      <c r="N1354" s="217"/>
      <c r="O1354" s="217"/>
      <c r="P1354" s="217"/>
      <c r="Q1354" s="217"/>
      <c r="R1354" s="217"/>
      <c r="S1354" s="217"/>
      <c r="T1354" s="217"/>
    </row>
    <row r="1355" spans="5:20" x14ac:dyDescent="0.25">
      <c r="E1355" s="217"/>
      <c r="G1355" s="217"/>
      <c r="H1355" s="217"/>
      <c r="J1355" s="217"/>
      <c r="K1355" s="217"/>
      <c r="M1355" s="217"/>
      <c r="N1355" s="217"/>
      <c r="O1355" s="217"/>
      <c r="P1355" s="217"/>
      <c r="Q1355" s="217"/>
      <c r="R1355" s="217"/>
      <c r="S1355" s="217"/>
      <c r="T1355" s="217"/>
    </row>
    <row r="1356" spans="5:20" x14ac:dyDescent="0.25">
      <c r="E1356" s="217"/>
      <c r="G1356" s="217"/>
      <c r="H1356" s="217"/>
      <c r="J1356" s="217"/>
      <c r="K1356" s="217"/>
      <c r="M1356" s="217"/>
      <c r="N1356" s="217"/>
      <c r="O1356" s="217"/>
      <c r="P1356" s="217"/>
      <c r="Q1356" s="217"/>
      <c r="R1356" s="217"/>
      <c r="S1356" s="217"/>
      <c r="T1356" s="217"/>
    </row>
    <row r="1357" spans="5:20" x14ac:dyDescent="0.25">
      <c r="E1357" s="217"/>
      <c r="G1357" s="217"/>
      <c r="H1357" s="217"/>
      <c r="J1357" s="217"/>
      <c r="K1357" s="217"/>
      <c r="M1357" s="217"/>
      <c r="N1357" s="217"/>
      <c r="O1357" s="217"/>
      <c r="P1357" s="217"/>
      <c r="Q1357" s="217"/>
      <c r="R1357" s="217"/>
      <c r="S1357" s="217"/>
      <c r="T1357" s="217"/>
    </row>
    <row r="1358" spans="5:20" x14ac:dyDescent="0.25">
      <c r="E1358" s="217"/>
      <c r="G1358" s="217"/>
      <c r="H1358" s="217"/>
      <c r="J1358" s="217"/>
      <c r="K1358" s="217"/>
      <c r="M1358" s="217"/>
      <c r="N1358" s="217"/>
      <c r="O1358" s="217"/>
      <c r="P1358" s="217"/>
      <c r="Q1358" s="217"/>
      <c r="R1358" s="217"/>
      <c r="S1358" s="217"/>
      <c r="T1358" s="217"/>
    </row>
    <row r="1359" spans="5:20" x14ac:dyDescent="0.25">
      <c r="E1359" s="217"/>
      <c r="G1359" s="217"/>
      <c r="H1359" s="217"/>
      <c r="J1359" s="217"/>
      <c r="K1359" s="217"/>
      <c r="M1359" s="217"/>
      <c r="N1359" s="217"/>
      <c r="O1359" s="217"/>
      <c r="P1359" s="217"/>
      <c r="Q1359" s="217"/>
      <c r="R1359" s="217"/>
      <c r="S1359" s="217"/>
      <c r="T1359" s="217"/>
    </row>
    <row r="1360" spans="5:20" x14ac:dyDescent="0.25">
      <c r="E1360" s="217"/>
      <c r="G1360" s="217"/>
      <c r="H1360" s="217"/>
      <c r="J1360" s="217"/>
      <c r="K1360" s="217"/>
      <c r="M1360" s="217"/>
      <c r="N1360" s="217"/>
      <c r="O1360" s="217"/>
      <c r="P1360" s="217"/>
      <c r="Q1360" s="217"/>
      <c r="R1360" s="217"/>
      <c r="S1360" s="217"/>
      <c r="T1360" s="217"/>
    </row>
    <row r="1361" spans="5:20" x14ac:dyDescent="0.25">
      <c r="E1361" s="217"/>
      <c r="G1361" s="217"/>
      <c r="H1361" s="217"/>
      <c r="J1361" s="217"/>
      <c r="K1361" s="217"/>
      <c r="M1361" s="217"/>
      <c r="N1361" s="217"/>
      <c r="O1361" s="217"/>
      <c r="P1361" s="217"/>
      <c r="Q1361" s="217"/>
      <c r="R1361" s="217"/>
      <c r="S1361" s="217"/>
      <c r="T1361" s="217"/>
    </row>
    <row r="1362" spans="5:20" x14ac:dyDescent="0.25">
      <c r="E1362" s="217"/>
      <c r="G1362" s="217"/>
      <c r="H1362" s="217"/>
      <c r="J1362" s="217"/>
      <c r="K1362" s="217"/>
      <c r="M1362" s="217"/>
      <c r="N1362" s="217"/>
      <c r="O1362" s="217"/>
      <c r="P1362" s="217"/>
      <c r="Q1362" s="217"/>
      <c r="R1362" s="217"/>
      <c r="S1362" s="217"/>
      <c r="T1362" s="217"/>
    </row>
    <row r="1363" spans="5:20" x14ac:dyDescent="0.25">
      <c r="E1363" s="217"/>
      <c r="G1363" s="217"/>
      <c r="H1363" s="217"/>
      <c r="J1363" s="217"/>
      <c r="K1363" s="217"/>
      <c r="M1363" s="217"/>
      <c r="N1363" s="217"/>
      <c r="O1363" s="217"/>
      <c r="P1363" s="217"/>
      <c r="Q1363" s="217"/>
      <c r="R1363" s="217"/>
      <c r="S1363" s="217"/>
      <c r="T1363" s="217"/>
    </row>
    <row r="1364" spans="5:20" x14ac:dyDescent="0.25">
      <c r="E1364" s="217"/>
      <c r="G1364" s="217"/>
      <c r="H1364" s="217"/>
      <c r="J1364" s="217"/>
      <c r="K1364" s="217"/>
      <c r="M1364" s="217"/>
      <c r="N1364" s="217"/>
      <c r="O1364" s="217"/>
      <c r="P1364" s="217"/>
      <c r="Q1364" s="217"/>
      <c r="R1364" s="217"/>
      <c r="S1364" s="217"/>
      <c r="T1364" s="217"/>
    </row>
    <row r="1365" spans="5:20" x14ac:dyDescent="0.25">
      <c r="E1365" s="217"/>
      <c r="G1365" s="217"/>
      <c r="H1365" s="217"/>
      <c r="J1365" s="217"/>
      <c r="K1365" s="217"/>
      <c r="M1365" s="217"/>
      <c r="N1365" s="217"/>
      <c r="O1365" s="217"/>
      <c r="P1365" s="217"/>
      <c r="Q1365" s="217"/>
      <c r="R1365" s="217"/>
      <c r="S1365" s="217"/>
      <c r="T1365" s="217"/>
    </row>
    <row r="1366" spans="5:20" x14ac:dyDescent="0.25">
      <c r="E1366" s="217"/>
      <c r="G1366" s="217"/>
      <c r="H1366" s="217"/>
      <c r="J1366" s="217"/>
      <c r="K1366" s="217"/>
      <c r="M1366" s="217"/>
      <c r="N1366" s="217"/>
      <c r="O1366" s="217"/>
      <c r="P1366" s="217"/>
      <c r="Q1366" s="217"/>
      <c r="R1366" s="217"/>
      <c r="S1366" s="217"/>
      <c r="T1366" s="217"/>
    </row>
    <row r="1367" spans="5:20" x14ac:dyDescent="0.25">
      <c r="E1367" s="217"/>
      <c r="G1367" s="217"/>
      <c r="H1367" s="217"/>
      <c r="J1367" s="217"/>
      <c r="K1367" s="217"/>
      <c r="M1367" s="217"/>
      <c r="N1367" s="217"/>
      <c r="O1367" s="217"/>
      <c r="P1367" s="217"/>
      <c r="Q1367" s="217"/>
      <c r="R1367" s="217"/>
      <c r="S1367" s="217"/>
      <c r="T1367" s="217"/>
    </row>
    <row r="1368" spans="5:20" x14ac:dyDescent="0.25">
      <c r="E1368" s="217"/>
      <c r="G1368" s="217"/>
      <c r="H1368" s="217"/>
      <c r="J1368" s="217"/>
      <c r="K1368" s="217"/>
      <c r="M1368" s="217"/>
      <c r="N1368" s="217"/>
      <c r="O1368" s="217"/>
      <c r="P1368" s="217"/>
      <c r="Q1368" s="217"/>
      <c r="R1368" s="217"/>
      <c r="S1368" s="217"/>
      <c r="T1368" s="217"/>
    </row>
    <row r="1369" spans="5:20" x14ac:dyDescent="0.25">
      <c r="E1369" s="217"/>
      <c r="G1369" s="217"/>
      <c r="H1369" s="217"/>
      <c r="J1369" s="217"/>
      <c r="K1369" s="217"/>
      <c r="M1369" s="217"/>
      <c r="N1369" s="217"/>
      <c r="O1369" s="217"/>
      <c r="P1369" s="217"/>
      <c r="Q1369" s="217"/>
      <c r="R1369" s="217"/>
      <c r="S1369" s="217"/>
      <c r="T1369" s="217"/>
    </row>
    <row r="1370" spans="5:20" x14ac:dyDescent="0.25">
      <c r="E1370" s="217"/>
      <c r="G1370" s="217"/>
      <c r="H1370" s="217"/>
      <c r="J1370" s="217"/>
      <c r="K1370" s="217"/>
      <c r="M1370" s="217"/>
      <c r="N1370" s="217"/>
      <c r="O1370" s="217"/>
      <c r="P1370" s="217"/>
      <c r="Q1370" s="217"/>
      <c r="R1370" s="217"/>
      <c r="S1370" s="217"/>
      <c r="T1370" s="217"/>
    </row>
    <row r="1371" spans="5:20" x14ac:dyDescent="0.25">
      <c r="E1371" s="217"/>
      <c r="G1371" s="217"/>
      <c r="H1371" s="217"/>
      <c r="J1371" s="217"/>
      <c r="K1371" s="217"/>
      <c r="M1371" s="217"/>
      <c r="N1371" s="217"/>
      <c r="O1371" s="217"/>
      <c r="P1371" s="217"/>
      <c r="Q1371" s="217"/>
      <c r="R1371" s="217"/>
      <c r="S1371" s="217"/>
      <c r="T1371" s="217"/>
    </row>
    <row r="1372" spans="5:20" x14ac:dyDescent="0.25">
      <c r="E1372" s="217"/>
      <c r="G1372" s="217"/>
      <c r="H1372" s="217"/>
      <c r="J1372" s="217"/>
      <c r="K1372" s="217"/>
      <c r="M1372" s="217"/>
      <c r="N1372" s="217"/>
      <c r="O1372" s="217"/>
      <c r="P1372" s="217"/>
      <c r="Q1372" s="217"/>
      <c r="R1372" s="217"/>
      <c r="S1372" s="217"/>
      <c r="T1372" s="217"/>
    </row>
    <row r="1373" spans="5:20" x14ac:dyDescent="0.25">
      <c r="E1373" s="217"/>
      <c r="G1373" s="217"/>
      <c r="H1373" s="217"/>
      <c r="J1373" s="217"/>
      <c r="K1373" s="217"/>
      <c r="M1373" s="217"/>
      <c r="N1373" s="217"/>
      <c r="O1373" s="217"/>
      <c r="P1373" s="217"/>
      <c r="Q1373" s="217"/>
      <c r="R1373" s="217"/>
      <c r="S1373" s="217"/>
      <c r="T1373" s="217"/>
    </row>
    <row r="1374" spans="5:20" x14ac:dyDescent="0.25">
      <c r="E1374" s="217"/>
      <c r="G1374" s="217"/>
      <c r="H1374" s="217"/>
      <c r="J1374" s="217"/>
      <c r="K1374" s="217"/>
      <c r="M1374" s="217"/>
      <c r="N1374" s="217"/>
      <c r="O1374" s="217"/>
      <c r="P1374" s="217"/>
      <c r="Q1374" s="217"/>
      <c r="R1374" s="217"/>
      <c r="S1374" s="217"/>
      <c r="T1374" s="217"/>
    </row>
    <row r="1375" spans="5:20" x14ac:dyDescent="0.25">
      <c r="E1375" s="217"/>
      <c r="G1375" s="217"/>
      <c r="H1375" s="217"/>
      <c r="J1375" s="217"/>
      <c r="K1375" s="217"/>
      <c r="M1375" s="217"/>
      <c r="N1375" s="217"/>
      <c r="O1375" s="217"/>
      <c r="P1375" s="217"/>
      <c r="Q1375" s="217"/>
      <c r="R1375" s="217"/>
      <c r="S1375" s="217"/>
      <c r="T1375" s="217"/>
    </row>
    <row r="1376" spans="5:20" x14ac:dyDescent="0.25">
      <c r="E1376" s="217"/>
      <c r="G1376" s="217"/>
      <c r="H1376" s="217"/>
      <c r="J1376" s="217"/>
      <c r="K1376" s="217"/>
      <c r="M1376" s="217"/>
      <c r="N1376" s="217"/>
      <c r="O1376" s="217"/>
      <c r="P1376" s="217"/>
      <c r="Q1376" s="217"/>
      <c r="R1376" s="217"/>
      <c r="S1376" s="217"/>
      <c r="T1376" s="217"/>
    </row>
    <row r="1377" spans="5:20" x14ac:dyDescent="0.25">
      <c r="E1377" s="217"/>
      <c r="G1377" s="217"/>
      <c r="H1377" s="217"/>
      <c r="J1377" s="217"/>
      <c r="K1377" s="217"/>
      <c r="M1377" s="217"/>
      <c r="N1377" s="217"/>
      <c r="O1377" s="217"/>
      <c r="P1377" s="217"/>
      <c r="Q1377" s="217"/>
      <c r="R1377" s="217"/>
      <c r="S1377" s="217"/>
      <c r="T1377" s="217"/>
    </row>
    <row r="1378" spans="5:20" x14ac:dyDescent="0.25">
      <c r="E1378" s="217"/>
      <c r="G1378" s="217"/>
      <c r="H1378" s="217"/>
      <c r="J1378" s="217"/>
      <c r="K1378" s="217"/>
      <c r="M1378" s="217"/>
      <c r="N1378" s="217"/>
      <c r="O1378" s="217"/>
      <c r="P1378" s="217"/>
      <c r="Q1378" s="217"/>
      <c r="R1378" s="217"/>
      <c r="S1378" s="217"/>
      <c r="T1378" s="217"/>
    </row>
    <row r="1379" spans="5:20" x14ac:dyDescent="0.25">
      <c r="E1379" s="217"/>
      <c r="G1379" s="217"/>
      <c r="H1379" s="217"/>
      <c r="J1379" s="217"/>
      <c r="K1379" s="217"/>
      <c r="M1379" s="217"/>
      <c r="N1379" s="217"/>
      <c r="O1379" s="217"/>
      <c r="P1379" s="217"/>
      <c r="Q1379" s="217"/>
      <c r="R1379" s="217"/>
      <c r="S1379" s="217"/>
      <c r="T1379" s="217"/>
    </row>
    <row r="1380" spans="5:20" x14ac:dyDescent="0.25">
      <c r="E1380" s="217"/>
      <c r="G1380" s="217"/>
      <c r="H1380" s="217"/>
      <c r="J1380" s="217"/>
      <c r="K1380" s="217"/>
      <c r="M1380" s="217"/>
      <c r="N1380" s="217"/>
      <c r="O1380" s="217"/>
      <c r="P1380" s="217"/>
      <c r="Q1380" s="217"/>
      <c r="R1380" s="217"/>
      <c r="S1380" s="217"/>
      <c r="T1380" s="217"/>
    </row>
    <row r="1381" spans="5:20" x14ac:dyDescent="0.25">
      <c r="E1381" s="217"/>
      <c r="G1381" s="217"/>
      <c r="H1381" s="217"/>
      <c r="J1381" s="217"/>
      <c r="K1381" s="217"/>
      <c r="M1381" s="217"/>
      <c r="N1381" s="217"/>
      <c r="O1381" s="217"/>
      <c r="P1381" s="217"/>
      <c r="Q1381" s="217"/>
      <c r="R1381" s="217"/>
      <c r="S1381" s="217"/>
      <c r="T1381" s="217"/>
    </row>
    <row r="1382" spans="5:20" x14ac:dyDescent="0.25">
      <c r="E1382" s="217"/>
      <c r="G1382" s="217"/>
      <c r="H1382" s="217"/>
      <c r="J1382" s="217"/>
      <c r="K1382" s="217"/>
      <c r="M1382" s="217"/>
      <c r="N1382" s="217"/>
      <c r="O1382" s="217"/>
      <c r="P1382" s="217"/>
      <c r="Q1382" s="217"/>
      <c r="R1382" s="217"/>
      <c r="S1382" s="217"/>
      <c r="T1382" s="217"/>
    </row>
    <row r="1383" spans="5:20" x14ac:dyDescent="0.25">
      <c r="E1383" s="217"/>
      <c r="G1383" s="217"/>
      <c r="H1383" s="217"/>
      <c r="J1383" s="217"/>
      <c r="K1383" s="217"/>
      <c r="M1383" s="217"/>
      <c r="N1383" s="217"/>
      <c r="O1383" s="217"/>
      <c r="P1383" s="217"/>
      <c r="Q1383" s="217"/>
      <c r="R1383" s="217"/>
      <c r="S1383" s="217"/>
      <c r="T1383" s="217"/>
    </row>
    <row r="1384" spans="5:20" x14ac:dyDescent="0.25">
      <c r="E1384" s="217"/>
      <c r="G1384" s="217"/>
      <c r="H1384" s="217"/>
      <c r="J1384" s="217"/>
      <c r="K1384" s="217"/>
      <c r="M1384" s="217"/>
      <c r="N1384" s="217"/>
      <c r="O1384" s="217"/>
      <c r="P1384" s="217"/>
      <c r="Q1384" s="217"/>
      <c r="R1384" s="217"/>
      <c r="S1384" s="217"/>
      <c r="T1384" s="217"/>
    </row>
    <row r="1385" spans="5:20" x14ac:dyDescent="0.25">
      <c r="E1385" s="217"/>
      <c r="G1385" s="217"/>
      <c r="H1385" s="217"/>
      <c r="J1385" s="217"/>
      <c r="K1385" s="217"/>
      <c r="M1385" s="217"/>
      <c r="N1385" s="217"/>
      <c r="O1385" s="217"/>
      <c r="P1385" s="217"/>
      <c r="Q1385" s="217"/>
      <c r="R1385" s="217"/>
      <c r="S1385" s="217"/>
      <c r="T1385" s="217"/>
    </row>
    <row r="1386" spans="5:20" x14ac:dyDescent="0.25">
      <c r="E1386" s="217"/>
      <c r="G1386" s="217"/>
      <c r="H1386" s="217"/>
      <c r="J1386" s="217"/>
      <c r="K1386" s="217"/>
      <c r="M1386" s="217"/>
      <c r="N1386" s="217"/>
      <c r="O1386" s="217"/>
      <c r="P1386" s="217"/>
      <c r="Q1386" s="217"/>
      <c r="R1386" s="217"/>
      <c r="S1386" s="217"/>
      <c r="T1386" s="217"/>
    </row>
    <row r="1387" spans="5:20" x14ac:dyDescent="0.25">
      <c r="E1387" s="217"/>
      <c r="G1387" s="217"/>
      <c r="H1387" s="217"/>
      <c r="J1387" s="217"/>
      <c r="K1387" s="217"/>
      <c r="M1387" s="217"/>
      <c r="N1387" s="217"/>
      <c r="O1387" s="217"/>
      <c r="P1387" s="217"/>
      <c r="Q1387" s="217"/>
      <c r="R1387" s="217"/>
      <c r="S1387" s="217"/>
      <c r="T1387" s="217"/>
    </row>
    <row r="1388" spans="5:20" x14ac:dyDescent="0.25">
      <c r="E1388" s="217"/>
      <c r="G1388" s="217"/>
      <c r="H1388" s="217"/>
      <c r="J1388" s="217"/>
      <c r="K1388" s="217"/>
      <c r="M1388" s="217"/>
      <c r="N1388" s="217"/>
      <c r="O1388" s="217"/>
      <c r="P1388" s="217"/>
      <c r="Q1388" s="217"/>
      <c r="R1388" s="217"/>
      <c r="S1388" s="217"/>
      <c r="T1388" s="217"/>
    </row>
    <row r="1389" spans="5:20" x14ac:dyDescent="0.25">
      <c r="E1389" s="217"/>
      <c r="G1389" s="217"/>
      <c r="H1389" s="217"/>
      <c r="J1389" s="217"/>
      <c r="K1389" s="217"/>
      <c r="M1389" s="217"/>
      <c r="N1389" s="217"/>
      <c r="O1389" s="217"/>
      <c r="P1389" s="217"/>
      <c r="Q1389" s="217"/>
      <c r="R1389" s="217"/>
      <c r="S1389" s="217"/>
      <c r="T1389" s="217"/>
    </row>
    <row r="1390" spans="5:20" x14ac:dyDescent="0.25">
      <c r="E1390" s="217"/>
      <c r="G1390" s="217"/>
      <c r="H1390" s="217"/>
      <c r="J1390" s="217"/>
      <c r="K1390" s="217"/>
      <c r="M1390" s="217"/>
      <c r="N1390" s="217"/>
      <c r="O1390" s="217"/>
      <c r="P1390" s="217"/>
      <c r="Q1390" s="217"/>
      <c r="R1390" s="217"/>
      <c r="S1390" s="217"/>
      <c r="T1390" s="217"/>
    </row>
    <row r="1391" spans="5:20" x14ac:dyDescent="0.25">
      <c r="E1391" s="217"/>
      <c r="G1391" s="217"/>
      <c r="H1391" s="217"/>
      <c r="J1391" s="217"/>
      <c r="K1391" s="217"/>
      <c r="M1391" s="217"/>
      <c r="N1391" s="217"/>
      <c r="O1391" s="217"/>
      <c r="P1391" s="217"/>
      <c r="Q1391" s="217"/>
      <c r="R1391" s="217"/>
      <c r="S1391" s="217"/>
      <c r="T1391" s="217"/>
    </row>
    <row r="1392" spans="5:20" x14ac:dyDescent="0.25">
      <c r="E1392" s="217"/>
      <c r="G1392" s="217"/>
      <c r="H1392" s="217"/>
      <c r="J1392" s="217"/>
      <c r="K1392" s="217"/>
      <c r="M1392" s="217"/>
      <c r="N1392" s="217"/>
      <c r="O1392" s="217"/>
      <c r="P1392" s="217"/>
      <c r="Q1392" s="217"/>
      <c r="R1392" s="217"/>
      <c r="S1392" s="217"/>
      <c r="T1392" s="217"/>
    </row>
    <row r="1393" spans="5:20" x14ac:dyDescent="0.25">
      <c r="E1393" s="217"/>
      <c r="G1393" s="217"/>
      <c r="H1393" s="217"/>
      <c r="J1393" s="217"/>
      <c r="K1393" s="217"/>
      <c r="M1393" s="217"/>
      <c r="N1393" s="217"/>
      <c r="O1393" s="217"/>
      <c r="P1393" s="217"/>
      <c r="Q1393" s="217"/>
      <c r="R1393" s="217"/>
      <c r="S1393" s="217"/>
      <c r="T1393" s="217"/>
    </row>
    <row r="1394" spans="5:20" x14ac:dyDescent="0.25">
      <c r="E1394" s="217"/>
      <c r="G1394" s="217"/>
      <c r="H1394" s="217"/>
      <c r="J1394" s="217"/>
      <c r="K1394" s="217"/>
      <c r="M1394" s="217"/>
      <c r="N1394" s="217"/>
      <c r="O1394" s="217"/>
      <c r="P1394" s="217"/>
      <c r="Q1394" s="217"/>
      <c r="R1394" s="217"/>
      <c r="S1394" s="217"/>
      <c r="T1394" s="217"/>
    </row>
    <row r="1395" spans="5:20" x14ac:dyDescent="0.25">
      <c r="E1395" s="217"/>
      <c r="G1395" s="217"/>
      <c r="H1395" s="217"/>
      <c r="J1395" s="217"/>
      <c r="K1395" s="217"/>
      <c r="M1395" s="217"/>
      <c r="N1395" s="217"/>
      <c r="O1395" s="217"/>
      <c r="P1395" s="217"/>
      <c r="Q1395" s="217"/>
      <c r="R1395" s="217"/>
      <c r="S1395" s="217"/>
      <c r="T1395" s="217"/>
    </row>
    <row r="1396" spans="5:20" x14ac:dyDescent="0.25">
      <c r="E1396" s="217"/>
      <c r="G1396" s="217"/>
      <c r="H1396" s="217"/>
      <c r="J1396" s="217"/>
      <c r="K1396" s="217"/>
      <c r="M1396" s="217"/>
      <c r="N1396" s="217"/>
      <c r="O1396" s="217"/>
      <c r="P1396" s="217"/>
      <c r="Q1396" s="217"/>
      <c r="R1396" s="217"/>
      <c r="S1396" s="217"/>
      <c r="T1396" s="217"/>
    </row>
    <row r="1397" spans="5:20" x14ac:dyDescent="0.25">
      <c r="E1397" s="217"/>
      <c r="G1397" s="217"/>
      <c r="H1397" s="217"/>
      <c r="J1397" s="217"/>
      <c r="K1397" s="217"/>
      <c r="M1397" s="217"/>
      <c r="N1397" s="217"/>
      <c r="O1397" s="217"/>
      <c r="P1397" s="217"/>
      <c r="Q1397" s="217"/>
      <c r="R1397" s="217"/>
      <c r="S1397" s="217"/>
      <c r="T1397" s="217"/>
    </row>
    <row r="1398" spans="5:20" x14ac:dyDescent="0.25">
      <c r="E1398" s="217"/>
      <c r="G1398" s="217"/>
      <c r="H1398" s="217"/>
      <c r="J1398" s="217"/>
      <c r="K1398" s="217"/>
      <c r="M1398" s="217"/>
      <c r="N1398" s="217"/>
      <c r="O1398" s="217"/>
      <c r="P1398" s="217"/>
      <c r="Q1398" s="217"/>
      <c r="R1398" s="217"/>
      <c r="S1398" s="217"/>
      <c r="T1398" s="217"/>
    </row>
    <row r="1399" spans="5:20" x14ac:dyDescent="0.25">
      <c r="E1399" s="217"/>
      <c r="G1399" s="217"/>
      <c r="H1399" s="217"/>
      <c r="J1399" s="217"/>
      <c r="K1399" s="217"/>
      <c r="M1399" s="217"/>
      <c r="N1399" s="217"/>
      <c r="O1399" s="217"/>
      <c r="P1399" s="217"/>
      <c r="Q1399" s="217"/>
      <c r="R1399" s="217"/>
      <c r="S1399" s="217"/>
      <c r="T1399" s="217"/>
    </row>
    <row r="1400" spans="5:20" x14ac:dyDescent="0.25">
      <c r="E1400" s="217"/>
      <c r="G1400" s="217"/>
      <c r="H1400" s="217"/>
      <c r="J1400" s="217"/>
      <c r="K1400" s="217"/>
      <c r="M1400" s="217"/>
      <c r="N1400" s="217"/>
      <c r="O1400" s="217"/>
      <c r="P1400" s="217"/>
      <c r="Q1400" s="217"/>
      <c r="R1400" s="217"/>
      <c r="S1400" s="217"/>
      <c r="T1400" s="217"/>
    </row>
    <row r="1401" spans="5:20" x14ac:dyDescent="0.25">
      <c r="E1401" s="217"/>
      <c r="G1401" s="217"/>
      <c r="H1401" s="217"/>
      <c r="J1401" s="217"/>
      <c r="K1401" s="217"/>
      <c r="M1401" s="217"/>
      <c r="N1401" s="217"/>
      <c r="O1401" s="217"/>
      <c r="P1401" s="217"/>
      <c r="Q1401" s="217"/>
      <c r="R1401" s="217"/>
      <c r="S1401" s="217"/>
      <c r="T1401" s="217"/>
    </row>
    <row r="1402" spans="5:20" x14ac:dyDescent="0.25">
      <c r="E1402" s="217"/>
      <c r="G1402" s="217"/>
      <c r="H1402" s="217"/>
      <c r="J1402" s="217"/>
      <c r="K1402" s="217"/>
      <c r="M1402" s="217"/>
      <c r="N1402" s="217"/>
      <c r="O1402" s="217"/>
      <c r="P1402" s="217"/>
      <c r="Q1402" s="217"/>
      <c r="R1402" s="217"/>
      <c r="S1402" s="217"/>
      <c r="T1402" s="217"/>
    </row>
    <row r="1403" spans="5:20" x14ac:dyDescent="0.25">
      <c r="E1403" s="217"/>
      <c r="G1403" s="217"/>
      <c r="H1403" s="217"/>
      <c r="J1403" s="217"/>
      <c r="K1403" s="217"/>
      <c r="M1403" s="217"/>
      <c r="N1403" s="217"/>
      <c r="O1403" s="217"/>
      <c r="P1403" s="217"/>
      <c r="Q1403" s="217"/>
      <c r="R1403" s="217"/>
      <c r="S1403" s="217"/>
      <c r="T1403" s="217"/>
    </row>
    <row r="1404" spans="5:20" x14ac:dyDescent="0.25">
      <c r="E1404" s="217"/>
      <c r="G1404" s="217"/>
      <c r="H1404" s="217"/>
      <c r="J1404" s="217"/>
      <c r="K1404" s="217"/>
      <c r="M1404" s="217"/>
      <c r="N1404" s="217"/>
      <c r="O1404" s="217"/>
      <c r="P1404" s="217"/>
      <c r="Q1404" s="217"/>
      <c r="R1404" s="217"/>
      <c r="S1404" s="217"/>
      <c r="T1404" s="217"/>
    </row>
    <row r="1405" spans="5:20" x14ac:dyDescent="0.25">
      <c r="E1405" s="217"/>
      <c r="G1405" s="217"/>
      <c r="H1405" s="217"/>
      <c r="J1405" s="217"/>
      <c r="K1405" s="217"/>
      <c r="M1405" s="217"/>
      <c r="N1405" s="217"/>
      <c r="O1405" s="217"/>
      <c r="P1405" s="217"/>
      <c r="Q1405" s="217"/>
      <c r="R1405" s="217"/>
      <c r="S1405" s="217"/>
      <c r="T1405" s="217"/>
    </row>
    <row r="1406" spans="5:20" x14ac:dyDescent="0.25">
      <c r="E1406" s="217"/>
      <c r="G1406" s="217"/>
      <c r="H1406" s="217"/>
      <c r="J1406" s="217"/>
      <c r="K1406" s="217"/>
      <c r="M1406" s="217"/>
      <c r="N1406" s="217"/>
      <c r="O1406" s="217"/>
      <c r="P1406" s="217"/>
      <c r="Q1406" s="217"/>
      <c r="R1406" s="217"/>
      <c r="S1406" s="217"/>
      <c r="T1406" s="217"/>
    </row>
    <row r="1407" spans="5:20" x14ac:dyDescent="0.25">
      <c r="E1407" s="217"/>
      <c r="G1407" s="217"/>
      <c r="H1407" s="217"/>
      <c r="J1407" s="217"/>
      <c r="K1407" s="217"/>
      <c r="M1407" s="217"/>
      <c r="N1407" s="217"/>
      <c r="O1407" s="217"/>
      <c r="P1407" s="217"/>
      <c r="Q1407" s="217"/>
      <c r="R1407" s="217"/>
      <c r="S1407" s="217"/>
      <c r="T1407" s="217"/>
    </row>
    <row r="1408" spans="5:20" x14ac:dyDescent="0.25">
      <c r="E1408" s="217"/>
      <c r="G1408" s="217"/>
      <c r="H1408" s="217"/>
      <c r="J1408" s="217"/>
      <c r="K1408" s="217"/>
      <c r="M1408" s="217"/>
      <c r="N1408" s="217"/>
      <c r="O1408" s="217"/>
      <c r="P1408" s="217"/>
      <c r="Q1408" s="217"/>
      <c r="R1408" s="217"/>
      <c r="S1408" s="217"/>
      <c r="T1408" s="217"/>
    </row>
    <row r="1409" spans="5:20" x14ac:dyDescent="0.25">
      <c r="E1409" s="217"/>
      <c r="G1409" s="217"/>
      <c r="H1409" s="217"/>
      <c r="J1409" s="217"/>
      <c r="K1409" s="217"/>
      <c r="M1409" s="217"/>
      <c r="N1409" s="217"/>
      <c r="O1409" s="217"/>
      <c r="P1409" s="217"/>
      <c r="Q1409" s="217"/>
      <c r="R1409" s="217"/>
      <c r="S1409" s="217"/>
      <c r="T1409" s="217"/>
    </row>
    <row r="1410" spans="5:20" x14ac:dyDescent="0.25">
      <c r="E1410" s="217"/>
      <c r="G1410" s="217"/>
      <c r="H1410" s="217"/>
      <c r="J1410" s="217"/>
      <c r="K1410" s="217"/>
      <c r="M1410" s="217"/>
      <c r="N1410" s="217"/>
      <c r="O1410" s="217"/>
      <c r="P1410" s="217"/>
      <c r="Q1410" s="217"/>
      <c r="R1410" s="217"/>
      <c r="S1410" s="217"/>
      <c r="T1410" s="217"/>
    </row>
    <row r="1411" spans="5:20" x14ac:dyDescent="0.25">
      <c r="E1411" s="217"/>
      <c r="G1411" s="217"/>
      <c r="H1411" s="217"/>
      <c r="J1411" s="217"/>
      <c r="K1411" s="217"/>
      <c r="M1411" s="217"/>
      <c r="N1411" s="217"/>
      <c r="O1411" s="217"/>
      <c r="P1411" s="217"/>
      <c r="Q1411" s="217"/>
      <c r="R1411" s="217"/>
      <c r="S1411" s="217"/>
      <c r="T1411" s="217"/>
    </row>
    <row r="1412" spans="5:20" x14ac:dyDescent="0.25">
      <c r="E1412" s="217"/>
      <c r="G1412" s="217"/>
      <c r="H1412" s="217"/>
      <c r="J1412" s="217"/>
      <c r="K1412" s="217"/>
      <c r="M1412" s="217"/>
      <c r="N1412" s="217"/>
      <c r="O1412" s="217"/>
      <c r="P1412" s="217"/>
      <c r="Q1412" s="217"/>
      <c r="R1412" s="217"/>
      <c r="S1412" s="217"/>
      <c r="T1412" s="217"/>
    </row>
    <row r="1413" spans="5:20" x14ac:dyDescent="0.25">
      <c r="E1413" s="217"/>
      <c r="G1413" s="217"/>
      <c r="H1413" s="217"/>
      <c r="J1413" s="217"/>
      <c r="K1413" s="217"/>
      <c r="M1413" s="217"/>
      <c r="N1413" s="217"/>
      <c r="O1413" s="217"/>
      <c r="P1413" s="217"/>
      <c r="Q1413" s="217"/>
      <c r="R1413" s="217"/>
      <c r="S1413" s="217"/>
      <c r="T1413" s="217"/>
    </row>
    <row r="1414" spans="5:20" x14ac:dyDescent="0.25">
      <c r="E1414" s="217"/>
      <c r="G1414" s="217"/>
      <c r="H1414" s="217"/>
      <c r="J1414" s="217"/>
      <c r="K1414" s="217"/>
      <c r="M1414" s="217"/>
      <c r="N1414" s="217"/>
      <c r="O1414" s="217"/>
      <c r="P1414" s="217"/>
      <c r="Q1414" s="217"/>
      <c r="R1414" s="217"/>
      <c r="S1414" s="217"/>
      <c r="T1414" s="217"/>
    </row>
    <row r="1415" spans="5:20" x14ac:dyDescent="0.25">
      <c r="E1415" s="217"/>
      <c r="G1415" s="217"/>
      <c r="H1415" s="217"/>
      <c r="J1415" s="217"/>
      <c r="K1415" s="217"/>
      <c r="M1415" s="217"/>
      <c r="N1415" s="217"/>
      <c r="O1415" s="217"/>
      <c r="P1415" s="217"/>
      <c r="Q1415" s="217"/>
      <c r="R1415" s="217"/>
      <c r="S1415" s="217"/>
      <c r="T1415" s="217"/>
    </row>
    <row r="1416" spans="5:20" x14ac:dyDescent="0.25">
      <c r="E1416" s="217"/>
      <c r="G1416" s="217"/>
      <c r="H1416" s="217"/>
      <c r="J1416" s="217"/>
      <c r="K1416" s="217"/>
      <c r="M1416" s="217"/>
      <c r="N1416" s="217"/>
      <c r="O1416" s="217"/>
      <c r="P1416" s="217"/>
      <c r="Q1416" s="217"/>
      <c r="R1416" s="217"/>
      <c r="S1416" s="217"/>
      <c r="T1416" s="217"/>
    </row>
    <row r="1417" spans="5:20" x14ac:dyDescent="0.25">
      <c r="E1417" s="217"/>
      <c r="G1417" s="217"/>
      <c r="H1417" s="217"/>
      <c r="J1417" s="217"/>
      <c r="K1417" s="217"/>
      <c r="M1417" s="217"/>
      <c r="N1417" s="217"/>
      <c r="O1417" s="217"/>
      <c r="P1417" s="217"/>
      <c r="Q1417" s="217"/>
      <c r="R1417" s="217"/>
      <c r="S1417" s="217"/>
      <c r="T1417" s="217"/>
    </row>
    <row r="1418" spans="5:20" x14ac:dyDescent="0.25">
      <c r="E1418" s="217"/>
      <c r="G1418" s="217"/>
      <c r="H1418" s="217"/>
      <c r="J1418" s="217"/>
      <c r="K1418" s="217"/>
      <c r="M1418" s="217"/>
      <c r="N1418" s="217"/>
      <c r="O1418" s="217"/>
      <c r="P1418" s="217"/>
      <c r="Q1418" s="217"/>
      <c r="R1418" s="217"/>
      <c r="S1418" s="217"/>
      <c r="T1418" s="217"/>
    </row>
    <row r="1419" spans="5:20" x14ac:dyDescent="0.25">
      <c r="E1419" s="217"/>
      <c r="G1419" s="217"/>
      <c r="H1419" s="217"/>
      <c r="J1419" s="217"/>
      <c r="K1419" s="217"/>
      <c r="M1419" s="217"/>
      <c r="N1419" s="217"/>
      <c r="O1419" s="217"/>
      <c r="P1419" s="217"/>
      <c r="Q1419" s="217"/>
      <c r="R1419" s="217"/>
      <c r="S1419" s="217"/>
      <c r="T1419" s="217"/>
    </row>
    <row r="1420" spans="5:20" x14ac:dyDescent="0.25">
      <c r="E1420" s="217"/>
      <c r="G1420" s="217"/>
      <c r="H1420" s="217"/>
      <c r="J1420" s="217"/>
      <c r="K1420" s="217"/>
      <c r="M1420" s="217"/>
      <c r="N1420" s="217"/>
      <c r="O1420" s="217"/>
      <c r="P1420" s="217"/>
      <c r="Q1420" s="217"/>
      <c r="R1420" s="217"/>
      <c r="S1420" s="217"/>
      <c r="T1420" s="217"/>
    </row>
    <row r="1421" spans="5:20" x14ac:dyDescent="0.25">
      <c r="E1421" s="217"/>
      <c r="G1421" s="217"/>
      <c r="H1421" s="217"/>
      <c r="J1421" s="217"/>
      <c r="K1421" s="217"/>
      <c r="M1421" s="217"/>
      <c r="N1421" s="217"/>
      <c r="O1421" s="217"/>
      <c r="P1421" s="217"/>
      <c r="Q1421" s="217"/>
      <c r="R1421" s="217"/>
      <c r="S1421" s="217"/>
      <c r="T1421" s="217"/>
    </row>
    <row r="1422" spans="5:20" x14ac:dyDescent="0.25">
      <c r="E1422" s="217"/>
      <c r="G1422" s="217"/>
      <c r="H1422" s="217"/>
      <c r="J1422" s="217"/>
      <c r="K1422" s="217"/>
      <c r="M1422" s="217"/>
      <c r="N1422" s="217"/>
      <c r="O1422" s="217"/>
      <c r="P1422" s="217"/>
      <c r="Q1422" s="217"/>
      <c r="R1422" s="217"/>
      <c r="S1422" s="217"/>
      <c r="T1422" s="217"/>
    </row>
    <row r="1423" spans="5:20" x14ac:dyDescent="0.25">
      <c r="E1423" s="217"/>
      <c r="G1423" s="217"/>
      <c r="H1423" s="217"/>
      <c r="J1423" s="217"/>
      <c r="K1423" s="217"/>
      <c r="M1423" s="217"/>
      <c r="N1423" s="217"/>
      <c r="O1423" s="217"/>
      <c r="P1423" s="217"/>
      <c r="Q1423" s="217"/>
      <c r="R1423" s="217"/>
      <c r="S1423" s="217"/>
      <c r="T1423" s="217"/>
    </row>
    <row r="1424" spans="5:20" x14ac:dyDescent="0.25">
      <c r="E1424" s="217"/>
      <c r="G1424" s="217"/>
      <c r="H1424" s="217"/>
      <c r="J1424" s="217"/>
      <c r="K1424" s="217"/>
      <c r="M1424" s="217"/>
      <c r="N1424" s="217"/>
      <c r="O1424" s="217"/>
      <c r="P1424" s="217"/>
      <c r="Q1424" s="217"/>
      <c r="R1424" s="217"/>
      <c r="S1424" s="217"/>
      <c r="T1424" s="217"/>
    </row>
    <row r="1425" spans="5:20" x14ac:dyDescent="0.25">
      <c r="E1425" s="217"/>
      <c r="G1425" s="217"/>
      <c r="H1425" s="217"/>
      <c r="J1425" s="217"/>
      <c r="K1425" s="217"/>
      <c r="M1425" s="217"/>
      <c r="N1425" s="217"/>
      <c r="O1425" s="217"/>
      <c r="P1425" s="217"/>
      <c r="Q1425" s="217"/>
      <c r="R1425" s="217"/>
      <c r="S1425" s="217"/>
      <c r="T1425" s="217"/>
    </row>
    <row r="1426" spans="5:20" x14ac:dyDescent="0.25">
      <c r="E1426" s="217"/>
      <c r="G1426" s="217"/>
      <c r="H1426" s="217"/>
      <c r="J1426" s="217"/>
      <c r="K1426" s="217"/>
      <c r="M1426" s="217"/>
      <c r="N1426" s="217"/>
      <c r="O1426" s="217"/>
      <c r="P1426" s="217"/>
      <c r="Q1426" s="217"/>
      <c r="R1426" s="217"/>
      <c r="S1426" s="217"/>
      <c r="T1426" s="217"/>
    </row>
    <row r="1427" spans="5:20" x14ac:dyDescent="0.25">
      <c r="E1427" s="217"/>
      <c r="G1427" s="217"/>
      <c r="H1427" s="217"/>
      <c r="J1427" s="217"/>
      <c r="K1427" s="217"/>
      <c r="M1427" s="217"/>
      <c r="N1427" s="217"/>
      <c r="O1427" s="217"/>
      <c r="P1427" s="217"/>
      <c r="Q1427" s="217"/>
      <c r="R1427" s="217"/>
      <c r="S1427" s="217"/>
      <c r="T1427" s="217"/>
    </row>
    <row r="1428" spans="5:20" x14ac:dyDescent="0.25">
      <c r="E1428" s="217"/>
      <c r="G1428" s="217"/>
      <c r="H1428" s="217"/>
      <c r="J1428" s="217"/>
      <c r="K1428" s="217"/>
      <c r="M1428" s="217"/>
      <c r="N1428" s="217"/>
      <c r="O1428" s="217"/>
      <c r="P1428" s="217"/>
      <c r="Q1428" s="217"/>
      <c r="R1428" s="217"/>
      <c r="S1428" s="217"/>
      <c r="T1428" s="217"/>
    </row>
    <row r="1429" spans="5:20" x14ac:dyDescent="0.25">
      <c r="E1429" s="217"/>
      <c r="G1429" s="217"/>
      <c r="H1429" s="217"/>
      <c r="J1429" s="217"/>
      <c r="K1429" s="217"/>
      <c r="M1429" s="217"/>
      <c r="N1429" s="217"/>
      <c r="O1429" s="217"/>
      <c r="P1429" s="217"/>
      <c r="Q1429" s="217"/>
      <c r="R1429" s="217"/>
      <c r="S1429" s="217"/>
      <c r="T1429" s="217"/>
    </row>
    <row r="1430" spans="5:20" x14ac:dyDescent="0.25">
      <c r="E1430" s="217"/>
      <c r="G1430" s="217"/>
      <c r="H1430" s="217"/>
      <c r="J1430" s="217"/>
      <c r="K1430" s="217"/>
      <c r="M1430" s="217"/>
      <c r="N1430" s="217"/>
      <c r="O1430" s="217"/>
      <c r="P1430" s="217"/>
      <c r="Q1430" s="217"/>
      <c r="R1430" s="217"/>
      <c r="S1430" s="217"/>
      <c r="T1430" s="217"/>
    </row>
    <row r="1431" spans="5:20" x14ac:dyDescent="0.25">
      <c r="E1431" s="217"/>
      <c r="G1431" s="217"/>
      <c r="H1431" s="217"/>
      <c r="J1431" s="217"/>
      <c r="K1431" s="217"/>
      <c r="M1431" s="217"/>
      <c r="N1431" s="217"/>
      <c r="O1431" s="217"/>
      <c r="P1431" s="217"/>
      <c r="Q1431" s="217"/>
      <c r="R1431" s="217"/>
      <c r="S1431" s="217"/>
      <c r="T1431" s="217"/>
    </row>
    <row r="1432" spans="5:20" x14ac:dyDescent="0.25">
      <c r="E1432" s="217"/>
      <c r="G1432" s="217"/>
      <c r="H1432" s="217"/>
      <c r="J1432" s="217"/>
      <c r="K1432" s="217"/>
      <c r="M1432" s="217"/>
      <c r="N1432" s="217"/>
      <c r="O1432" s="217"/>
      <c r="P1432" s="217"/>
      <c r="Q1432" s="217"/>
      <c r="R1432" s="217"/>
      <c r="S1432" s="217"/>
      <c r="T1432" s="217"/>
    </row>
    <row r="1433" spans="5:20" x14ac:dyDescent="0.25">
      <c r="E1433" s="217"/>
      <c r="G1433" s="217"/>
      <c r="H1433" s="217"/>
      <c r="J1433" s="217"/>
      <c r="K1433" s="217"/>
      <c r="M1433" s="217"/>
      <c r="N1433" s="217"/>
      <c r="O1433" s="217"/>
      <c r="P1433" s="217"/>
      <c r="Q1433" s="217"/>
      <c r="R1433" s="217"/>
      <c r="S1433" s="217"/>
      <c r="T1433" s="217"/>
    </row>
    <row r="1434" spans="5:20" x14ac:dyDescent="0.25">
      <c r="E1434" s="217"/>
      <c r="G1434" s="217"/>
      <c r="H1434" s="217"/>
      <c r="J1434" s="217"/>
      <c r="K1434" s="217"/>
      <c r="M1434" s="217"/>
      <c r="N1434" s="217"/>
      <c r="O1434" s="217"/>
      <c r="P1434" s="217"/>
      <c r="Q1434" s="217"/>
      <c r="R1434" s="217"/>
      <c r="S1434" s="217"/>
      <c r="T1434" s="217"/>
    </row>
    <row r="1435" spans="5:20" x14ac:dyDescent="0.25">
      <c r="E1435" s="217"/>
      <c r="G1435" s="217"/>
      <c r="H1435" s="217"/>
      <c r="J1435" s="217"/>
      <c r="K1435" s="217"/>
      <c r="M1435" s="217"/>
      <c r="N1435" s="217"/>
      <c r="O1435" s="217"/>
      <c r="P1435" s="217"/>
      <c r="Q1435" s="217"/>
      <c r="R1435" s="217"/>
      <c r="S1435" s="217"/>
      <c r="T1435" s="217"/>
    </row>
    <row r="1436" spans="5:20" x14ac:dyDescent="0.25">
      <c r="E1436" s="217"/>
      <c r="G1436" s="217"/>
      <c r="H1436" s="217"/>
      <c r="J1436" s="217"/>
      <c r="K1436" s="217"/>
      <c r="M1436" s="217"/>
      <c r="N1436" s="217"/>
      <c r="O1436" s="217"/>
      <c r="P1436" s="217"/>
      <c r="Q1436" s="217"/>
      <c r="R1436" s="217"/>
      <c r="S1436" s="217"/>
      <c r="T1436" s="217"/>
    </row>
    <row r="1437" spans="5:20" x14ac:dyDescent="0.25">
      <c r="E1437" s="217"/>
      <c r="G1437" s="217"/>
      <c r="H1437" s="217"/>
      <c r="J1437" s="217"/>
      <c r="K1437" s="217"/>
      <c r="M1437" s="217"/>
      <c r="N1437" s="217"/>
      <c r="O1437" s="217"/>
      <c r="P1437" s="217"/>
      <c r="Q1437" s="217"/>
      <c r="R1437" s="217"/>
      <c r="S1437" s="217"/>
      <c r="T1437" s="217"/>
    </row>
    <row r="1438" spans="5:20" x14ac:dyDescent="0.25">
      <c r="E1438" s="217"/>
      <c r="G1438" s="217"/>
      <c r="H1438" s="217"/>
      <c r="J1438" s="217"/>
      <c r="K1438" s="217"/>
      <c r="M1438" s="217"/>
      <c r="N1438" s="217"/>
      <c r="O1438" s="217"/>
      <c r="P1438" s="217"/>
      <c r="Q1438" s="217"/>
      <c r="R1438" s="217"/>
      <c r="S1438" s="217"/>
      <c r="T1438" s="217"/>
    </row>
    <row r="1439" spans="5:20" x14ac:dyDescent="0.25">
      <c r="E1439" s="217"/>
      <c r="G1439" s="217"/>
      <c r="H1439" s="217"/>
      <c r="J1439" s="217"/>
      <c r="K1439" s="217"/>
      <c r="M1439" s="217"/>
      <c r="N1439" s="217"/>
      <c r="O1439" s="217"/>
      <c r="P1439" s="217"/>
      <c r="Q1439" s="217"/>
      <c r="R1439" s="217"/>
      <c r="S1439" s="217"/>
      <c r="T1439" s="217"/>
    </row>
    <row r="1440" spans="5:20" x14ac:dyDescent="0.25">
      <c r="E1440" s="217"/>
      <c r="G1440" s="217"/>
      <c r="H1440" s="217"/>
      <c r="J1440" s="217"/>
      <c r="K1440" s="217"/>
      <c r="M1440" s="217"/>
      <c r="N1440" s="217"/>
      <c r="O1440" s="217"/>
      <c r="P1440" s="217"/>
      <c r="Q1440" s="217"/>
      <c r="R1440" s="217"/>
      <c r="S1440" s="217"/>
      <c r="T1440" s="217"/>
    </row>
    <row r="1441" spans="5:20" x14ac:dyDescent="0.25">
      <c r="E1441" s="217"/>
      <c r="G1441" s="217"/>
      <c r="H1441" s="217"/>
      <c r="J1441" s="217"/>
      <c r="K1441" s="217"/>
      <c r="M1441" s="217"/>
      <c r="N1441" s="217"/>
      <c r="O1441" s="217"/>
      <c r="P1441" s="217"/>
      <c r="Q1441" s="217"/>
      <c r="R1441" s="217"/>
      <c r="S1441" s="217"/>
      <c r="T1441" s="217"/>
    </row>
    <row r="1442" spans="5:20" x14ac:dyDescent="0.25">
      <c r="E1442" s="217"/>
      <c r="G1442" s="217"/>
      <c r="H1442" s="217"/>
      <c r="J1442" s="217"/>
      <c r="K1442" s="217"/>
      <c r="M1442" s="217"/>
      <c r="N1442" s="217"/>
      <c r="O1442" s="217"/>
      <c r="P1442" s="217"/>
      <c r="Q1442" s="217"/>
      <c r="R1442" s="217"/>
      <c r="S1442" s="217"/>
      <c r="T1442" s="217"/>
    </row>
    <row r="1443" spans="5:20" x14ac:dyDescent="0.25">
      <c r="E1443" s="217"/>
      <c r="G1443" s="217"/>
      <c r="H1443" s="217"/>
      <c r="J1443" s="217"/>
      <c r="K1443" s="217"/>
      <c r="M1443" s="217"/>
      <c r="N1443" s="217"/>
      <c r="O1443" s="217"/>
      <c r="P1443" s="217"/>
      <c r="Q1443" s="217"/>
      <c r="R1443" s="217"/>
      <c r="S1443" s="217"/>
      <c r="T1443" s="217"/>
    </row>
    <row r="1444" spans="5:20" x14ac:dyDescent="0.25">
      <c r="E1444" s="217"/>
      <c r="G1444" s="217"/>
      <c r="H1444" s="217"/>
      <c r="J1444" s="217"/>
      <c r="K1444" s="217"/>
      <c r="M1444" s="217"/>
      <c r="N1444" s="217"/>
      <c r="O1444" s="217"/>
      <c r="P1444" s="217"/>
      <c r="Q1444" s="217"/>
      <c r="R1444" s="217"/>
      <c r="S1444" s="217"/>
      <c r="T1444" s="217"/>
    </row>
    <row r="1445" spans="5:20" x14ac:dyDescent="0.25">
      <c r="E1445" s="217"/>
      <c r="G1445" s="217"/>
      <c r="H1445" s="217"/>
      <c r="J1445" s="217"/>
      <c r="K1445" s="217"/>
      <c r="M1445" s="217"/>
      <c r="N1445" s="217"/>
      <c r="O1445" s="217"/>
      <c r="P1445" s="217"/>
      <c r="Q1445" s="217"/>
      <c r="R1445" s="217"/>
      <c r="S1445" s="217"/>
      <c r="T1445" s="217"/>
    </row>
    <row r="1446" spans="5:20" x14ac:dyDescent="0.25">
      <c r="E1446" s="217"/>
      <c r="G1446" s="217"/>
      <c r="H1446" s="217"/>
      <c r="J1446" s="217"/>
      <c r="K1446" s="217"/>
      <c r="M1446" s="217"/>
      <c r="N1446" s="217"/>
      <c r="O1446" s="217"/>
      <c r="P1446" s="217"/>
      <c r="Q1446" s="217"/>
      <c r="R1446" s="217"/>
      <c r="S1446" s="217"/>
      <c r="T1446" s="217"/>
    </row>
    <row r="1447" spans="5:20" x14ac:dyDescent="0.25">
      <c r="E1447" s="217"/>
      <c r="G1447" s="217"/>
      <c r="H1447" s="217"/>
      <c r="J1447" s="217"/>
      <c r="K1447" s="217"/>
      <c r="M1447" s="217"/>
      <c r="N1447" s="217"/>
      <c r="O1447" s="217"/>
      <c r="P1447" s="217"/>
      <c r="Q1447" s="217"/>
      <c r="R1447" s="217"/>
      <c r="S1447" s="217"/>
      <c r="T1447" s="217"/>
    </row>
    <row r="1448" spans="5:20" x14ac:dyDescent="0.25">
      <c r="E1448" s="217"/>
      <c r="G1448" s="217"/>
      <c r="H1448" s="217"/>
      <c r="J1448" s="217"/>
      <c r="K1448" s="217"/>
      <c r="M1448" s="217"/>
      <c r="N1448" s="217"/>
      <c r="O1448" s="217"/>
      <c r="P1448" s="217"/>
      <c r="Q1448" s="217"/>
      <c r="R1448" s="217"/>
      <c r="S1448" s="217"/>
      <c r="T1448" s="217"/>
    </row>
    <row r="1449" spans="5:20" x14ac:dyDescent="0.25">
      <c r="E1449" s="217"/>
      <c r="G1449" s="217"/>
      <c r="H1449" s="217"/>
      <c r="J1449" s="217"/>
      <c r="K1449" s="217"/>
      <c r="M1449" s="217"/>
      <c r="N1449" s="217"/>
      <c r="O1449" s="217"/>
      <c r="P1449" s="217"/>
      <c r="Q1449" s="217"/>
      <c r="R1449" s="217"/>
      <c r="S1449" s="217"/>
      <c r="T1449" s="217"/>
    </row>
    <row r="1450" spans="5:20" x14ac:dyDescent="0.25">
      <c r="E1450" s="217"/>
      <c r="G1450" s="217"/>
      <c r="H1450" s="217"/>
      <c r="J1450" s="217"/>
      <c r="K1450" s="217"/>
      <c r="M1450" s="217"/>
      <c r="N1450" s="217"/>
      <c r="O1450" s="217"/>
      <c r="P1450" s="217"/>
      <c r="Q1450" s="217"/>
      <c r="R1450" s="217"/>
      <c r="S1450" s="217"/>
      <c r="T1450" s="217"/>
    </row>
    <row r="1451" spans="5:20" x14ac:dyDescent="0.25">
      <c r="E1451" s="217"/>
      <c r="G1451" s="217"/>
      <c r="H1451" s="217"/>
      <c r="J1451" s="217"/>
      <c r="K1451" s="217"/>
      <c r="M1451" s="217"/>
      <c r="N1451" s="217"/>
      <c r="O1451" s="217"/>
      <c r="P1451" s="217"/>
      <c r="Q1451" s="217"/>
      <c r="R1451" s="217"/>
      <c r="S1451" s="217"/>
      <c r="T1451" s="217"/>
    </row>
    <row r="1452" spans="5:20" x14ac:dyDescent="0.25">
      <c r="E1452" s="217"/>
      <c r="G1452" s="217"/>
      <c r="H1452" s="217"/>
      <c r="J1452" s="217"/>
      <c r="K1452" s="217"/>
      <c r="M1452" s="217"/>
      <c r="N1452" s="217"/>
      <c r="O1452" s="217"/>
      <c r="P1452" s="217"/>
      <c r="Q1452" s="217"/>
      <c r="R1452" s="217"/>
      <c r="S1452" s="217"/>
      <c r="T1452" s="217"/>
    </row>
    <row r="1453" spans="5:20" x14ac:dyDescent="0.25">
      <c r="E1453" s="217"/>
      <c r="G1453" s="217"/>
      <c r="H1453" s="217"/>
      <c r="J1453" s="217"/>
      <c r="K1453" s="217"/>
      <c r="M1453" s="217"/>
      <c r="N1453" s="217"/>
      <c r="O1453" s="217"/>
      <c r="P1453" s="217"/>
      <c r="Q1453" s="217"/>
      <c r="R1453" s="217"/>
      <c r="S1453" s="217"/>
      <c r="T1453" s="217"/>
    </row>
    <row r="1454" spans="5:20" x14ac:dyDescent="0.25">
      <c r="E1454" s="217"/>
      <c r="G1454" s="217"/>
      <c r="H1454" s="217"/>
      <c r="J1454" s="217"/>
      <c r="K1454" s="217"/>
      <c r="M1454" s="217"/>
      <c r="N1454" s="217"/>
      <c r="O1454" s="217"/>
      <c r="P1454" s="217"/>
      <c r="Q1454" s="217"/>
      <c r="R1454" s="217"/>
      <c r="S1454" s="217"/>
      <c r="T1454" s="217"/>
    </row>
    <row r="1455" spans="5:20" x14ac:dyDescent="0.25">
      <c r="E1455" s="217"/>
      <c r="G1455" s="217"/>
      <c r="H1455" s="217"/>
      <c r="J1455" s="217"/>
      <c r="K1455" s="217"/>
      <c r="M1455" s="217"/>
      <c r="N1455" s="217"/>
      <c r="O1455" s="217"/>
      <c r="P1455" s="217"/>
      <c r="Q1455" s="217"/>
      <c r="R1455" s="217"/>
      <c r="S1455" s="217"/>
      <c r="T1455" s="217"/>
    </row>
    <row r="1456" spans="5:20" x14ac:dyDescent="0.25">
      <c r="E1456" s="217"/>
      <c r="G1456" s="217"/>
      <c r="H1456" s="217"/>
      <c r="J1456" s="217"/>
      <c r="K1456" s="217"/>
      <c r="M1456" s="217"/>
      <c r="N1456" s="217"/>
      <c r="O1456" s="217"/>
      <c r="P1456" s="217"/>
      <c r="Q1456" s="217"/>
      <c r="R1456" s="217"/>
      <c r="S1456" s="217"/>
      <c r="T1456" s="217"/>
    </row>
    <row r="1457" spans="5:20" x14ac:dyDescent="0.25">
      <c r="E1457" s="217"/>
      <c r="G1457" s="217"/>
      <c r="H1457" s="217"/>
      <c r="J1457" s="217"/>
      <c r="K1457" s="217"/>
      <c r="M1457" s="217"/>
      <c r="N1457" s="217"/>
      <c r="O1457" s="217"/>
      <c r="P1457" s="217"/>
      <c r="Q1457" s="217"/>
      <c r="R1457" s="217"/>
      <c r="S1457" s="217"/>
      <c r="T1457" s="217"/>
    </row>
    <row r="1458" spans="5:20" x14ac:dyDescent="0.25">
      <c r="E1458" s="217"/>
      <c r="G1458" s="217"/>
      <c r="H1458" s="217"/>
      <c r="J1458" s="217"/>
      <c r="K1458" s="217"/>
      <c r="M1458" s="217"/>
      <c r="N1458" s="217"/>
      <c r="O1458" s="217"/>
      <c r="P1458" s="217"/>
      <c r="Q1458" s="217"/>
      <c r="R1458" s="217"/>
      <c r="S1458" s="217"/>
      <c r="T1458" s="217"/>
    </row>
    <row r="1459" spans="5:20" x14ac:dyDescent="0.25">
      <c r="E1459" s="217"/>
      <c r="G1459" s="217"/>
      <c r="H1459" s="217"/>
      <c r="J1459" s="217"/>
      <c r="K1459" s="217"/>
      <c r="M1459" s="217"/>
      <c r="N1459" s="217"/>
      <c r="O1459" s="217"/>
      <c r="P1459" s="217"/>
      <c r="Q1459" s="217"/>
      <c r="R1459" s="217"/>
      <c r="S1459" s="217"/>
      <c r="T1459" s="217"/>
    </row>
    <row r="1460" spans="5:20" x14ac:dyDescent="0.25">
      <c r="E1460" s="217"/>
      <c r="G1460" s="217"/>
      <c r="H1460" s="217"/>
      <c r="J1460" s="217"/>
      <c r="K1460" s="217"/>
      <c r="M1460" s="217"/>
      <c r="N1460" s="217"/>
      <c r="O1460" s="217"/>
      <c r="P1460" s="217"/>
      <c r="Q1460" s="217"/>
      <c r="R1460" s="217"/>
      <c r="S1460" s="217"/>
      <c r="T1460" s="217"/>
    </row>
    <row r="1461" spans="5:20" x14ac:dyDescent="0.25">
      <c r="E1461" s="217"/>
      <c r="G1461" s="217"/>
      <c r="H1461" s="217"/>
      <c r="J1461" s="217"/>
      <c r="K1461" s="217"/>
      <c r="M1461" s="217"/>
      <c r="N1461" s="217"/>
      <c r="O1461" s="217"/>
      <c r="P1461" s="217"/>
      <c r="Q1461" s="217"/>
      <c r="R1461" s="217"/>
      <c r="S1461" s="217"/>
      <c r="T1461" s="217"/>
    </row>
    <row r="1462" spans="5:20" x14ac:dyDescent="0.25">
      <c r="E1462" s="217"/>
      <c r="G1462" s="217"/>
      <c r="H1462" s="217"/>
      <c r="J1462" s="217"/>
      <c r="K1462" s="217"/>
      <c r="M1462" s="217"/>
      <c r="N1462" s="217"/>
      <c r="O1462" s="217"/>
      <c r="P1462" s="217"/>
      <c r="Q1462" s="217"/>
      <c r="R1462" s="217"/>
      <c r="S1462" s="217"/>
      <c r="T1462" s="217"/>
    </row>
    <row r="1463" spans="5:20" x14ac:dyDescent="0.25">
      <c r="E1463" s="217"/>
      <c r="G1463" s="217"/>
      <c r="H1463" s="217"/>
      <c r="J1463" s="217"/>
      <c r="K1463" s="217"/>
      <c r="M1463" s="217"/>
      <c r="N1463" s="217"/>
      <c r="O1463" s="217"/>
      <c r="P1463" s="217"/>
      <c r="Q1463" s="217"/>
      <c r="R1463" s="217"/>
      <c r="S1463" s="217"/>
      <c r="T1463" s="217"/>
    </row>
    <row r="1464" spans="5:20" x14ac:dyDescent="0.25">
      <c r="E1464" s="217"/>
      <c r="G1464" s="217"/>
      <c r="H1464" s="217"/>
      <c r="J1464" s="217"/>
      <c r="K1464" s="217"/>
      <c r="M1464" s="217"/>
      <c r="N1464" s="217"/>
      <c r="O1464" s="217"/>
      <c r="P1464" s="217"/>
      <c r="Q1464" s="217"/>
      <c r="R1464" s="217"/>
      <c r="S1464" s="217"/>
      <c r="T1464" s="217"/>
    </row>
    <row r="1465" spans="5:20" x14ac:dyDescent="0.25">
      <c r="E1465" s="217"/>
      <c r="G1465" s="217"/>
      <c r="H1465" s="217"/>
      <c r="J1465" s="217"/>
      <c r="K1465" s="217"/>
      <c r="M1465" s="217"/>
      <c r="N1465" s="217"/>
      <c r="O1465" s="217"/>
      <c r="P1465" s="217"/>
      <c r="Q1465" s="217"/>
      <c r="R1465" s="217"/>
      <c r="S1465" s="217"/>
      <c r="T1465" s="217"/>
    </row>
    <row r="1466" spans="5:20" x14ac:dyDescent="0.25">
      <c r="E1466" s="217"/>
      <c r="G1466" s="217"/>
      <c r="H1466" s="217"/>
      <c r="J1466" s="217"/>
      <c r="K1466" s="217"/>
      <c r="M1466" s="217"/>
      <c r="N1466" s="217"/>
      <c r="O1466" s="217"/>
      <c r="P1466" s="217"/>
      <c r="Q1466" s="217"/>
      <c r="R1466" s="217"/>
      <c r="S1466" s="217"/>
      <c r="T1466" s="217"/>
    </row>
    <row r="1467" spans="5:20" x14ac:dyDescent="0.25">
      <c r="E1467" s="217"/>
      <c r="G1467" s="217"/>
      <c r="H1467" s="217"/>
      <c r="J1467" s="217"/>
      <c r="K1467" s="217"/>
      <c r="M1467" s="217"/>
      <c r="N1467" s="217"/>
      <c r="O1467" s="217"/>
      <c r="P1467" s="217"/>
      <c r="Q1467" s="217"/>
      <c r="R1467" s="217"/>
      <c r="S1467" s="217"/>
      <c r="T1467" s="217"/>
    </row>
    <row r="1468" spans="5:20" x14ac:dyDescent="0.25">
      <c r="E1468" s="217"/>
      <c r="G1468" s="217"/>
      <c r="H1468" s="217"/>
      <c r="J1468" s="217"/>
      <c r="K1468" s="217"/>
      <c r="M1468" s="217"/>
      <c r="N1468" s="217"/>
      <c r="O1468" s="217"/>
      <c r="P1468" s="217"/>
      <c r="Q1468" s="217"/>
      <c r="R1468" s="217"/>
      <c r="S1468" s="217"/>
      <c r="T1468" s="217"/>
    </row>
    <row r="1469" spans="5:20" x14ac:dyDescent="0.25">
      <c r="E1469" s="217"/>
      <c r="G1469" s="217"/>
      <c r="H1469" s="217"/>
      <c r="J1469" s="217"/>
      <c r="K1469" s="217"/>
      <c r="M1469" s="217"/>
      <c r="N1469" s="217"/>
      <c r="O1469" s="217"/>
      <c r="P1469" s="217"/>
      <c r="Q1469" s="217"/>
      <c r="R1469" s="217"/>
      <c r="S1469" s="217"/>
      <c r="T1469" s="217"/>
    </row>
    <row r="1470" spans="5:20" x14ac:dyDescent="0.25">
      <c r="E1470" s="217"/>
      <c r="G1470" s="217"/>
      <c r="H1470" s="217"/>
      <c r="J1470" s="217"/>
      <c r="K1470" s="217"/>
      <c r="M1470" s="217"/>
      <c r="N1470" s="217"/>
      <c r="O1470" s="217"/>
      <c r="P1470" s="217"/>
      <c r="Q1470" s="217"/>
      <c r="R1470" s="217"/>
      <c r="S1470" s="217"/>
      <c r="T1470" s="217"/>
    </row>
    <row r="1471" spans="5:20" x14ac:dyDescent="0.25">
      <c r="E1471" s="217"/>
      <c r="G1471" s="217"/>
      <c r="H1471" s="217"/>
      <c r="J1471" s="217"/>
      <c r="K1471" s="217"/>
      <c r="M1471" s="217"/>
      <c r="N1471" s="217"/>
      <c r="O1471" s="217"/>
      <c r="P1471" s="217"/>
      <c r="Q1471" s="217"/>
      <c r="R1471" s="217"/>
      <c r="S1471" s="217"/>
      <c r="T1471" s="217"/>
    </row>
    <row r="1472" spans="5:20" x14ac:dyDescent="0.25">
      <c r="E1472" s="217"/>
      <c r="G1472" s="217"/>
      <c r="H1472" s="217"/>
      <c r="J1472" s="217"/>
      <c r="K1472" s="217"/>
      <c r="M1472" s="217"/>
      <c r="N1472" s="217"/>
      <c r="O1472" s="217"/>
      <c r="P1472" s="217"/>
      <c r="Q1472" s="217"/>
      <c r="R1472" s="217"/>
      <c r="S1472" s="217"/>
      <c r="T1472" s="217"/>
    </row>
    <row r="1473" spans="5:20" x14ac:dyDescent="0.25">
      <c r="E1473" s="217"/>
      <c r="G1473" s="217"/>
      <c r="H1473" s="217"/>
      <c r="J1473" s="217"/>
      <c r="K1473" s="217"/>
      <c r="M1473" s="217"/>
      <c r="N1473" s="217"/>
      <c r="O1473" s="217"/>
      <c r="P1473" s="217"/>
      <c r="Q1473" s="217"/>
      <c r="R1473" s="217"/>
      <c r="S1473" s="217"/>
      <c r="T1473" s="217"/>
    </row>
    <row r="1474" spans="5:20" x14ac:dyDescent="0.25">
      <c r="E1474" s="217"/>
      <c r="G1474" s="217"/>
      <c r="H1474" s="217"/>
      <c r="J1474" s="217"/>
      <c r="K1474" s="217"/>
      <c r="M1474" s="217"/>
      <c r="N1474" s="217"/>
      <c r="O1474" s="217"/>
      <c r="P1474" s="217"/>
      <c r="Q1474" s="217"/>
      <c r="R1474" s="217"/>
      <c r="S1474" s="217"/>
      <c r="T1474" s="217"/>
    </row>
    <row r="1475" spans="5:20" x14ac:dyDescent="0.25">
      <c r="E1475" s="217"/>
      <c r="G1475" s="217"/>
      <c r="H1475" s="217"/>
      <c r="J1475" s="217"/>
      <c r="K1475" s="217"/>
      <c r="M1475" s="217"/>
      <c r="N1475" s="217"/>
      <c r="O1475" s="217"/>
      <c r="P1475" s="217"/>
      <c r="Q1475" s="217"/>
      <c r="R1475" s="217"/>
      <c r="S1475" s="217"/>
      <c r="T1475" s="217"/>
    </row>
    <row r="1476" spans="5:20" x14ac:dyDescent="0.25">
      <c r="E1476" s="217"/>
      <c r="G1476" s="217"/>
      <c r="H1476" s="217"/>
      <c r="J1476" s="217"/>
      <c r="K1476" s="217"/>
      <c r="M1476" s="217"/>
      <c r="N1476" s="217"/>
      <c r="O1476" s="217"/>
      <c r="P1476" s="217"/>
      <c r="Q1476" s="217"/>
      <c r="R1476" s="217"/>
      <c r="S1476" s="217"/>
      <c r="T1476" s="217"/>
    </row>
    <row r="1477" spans="5:20" x14ac:dyDescent="0.25">
      <c r="E1477" s="217"/>
      <c r="G1477" s="217"/>
      <c r="H1477" s="217"/>
      <c r="J1477" s="217"/>
      <c r="K1477" s="217"/>
      <c r="M1477" s="217"/>
      <c r="N1477" s="217"/>
      <c r="O1477" s="217"/>
      <c r="P1477" s="217"/>
      <c r="Q1477" s="217"/>
      <c r="R1477" s="217"/>
      <c r="S1477" s="217"/>
      <c r="T1477" s="217"/>
    </row>
    <row r="1478" spans="5:20" x14ac:dyDescent="0.25">
      <c r="E1478" s="217"/>
      <c r="G1478" s="217"/>
      <c r="H1478" s="217"/>
      <c r="J1478" s="217"/>
      <c r="K1478" s="217"/>
      <c r="M1478" s="217"/>
      <c r="N1478" s="217"/>
      <c r="O1478" s="217"/>
      <c r="P1478" s="217"/>
      <c r="Q1478" s="217"/>
      <c r="R1478" s="217"/>
      <c r="S1478" s="217"/>
      <c r="T1478" s="217"/>
    </row>
    <row r="1479" spans="5:20" x14ac:dyDescent="0.25">
      <c r="E1479" s="217"/>
      <c r="G1479" s="217"/>
      <c r="H1479" s="217"/>
      <c r="J1479" s="217"/>
      <c r="K1479" s="217"/>
      <c r="M1479" s="217"/>
      <c r="N1479" s="217"/>
      <c r="O1479" s="217"/>
      <c r="P1479" s="217"/>
      <c r="Q1479" s="217"/>
      <c r="R1479" s="217"/>
      <c r="S1479" s="217"/>
      <c r="T1479" s="217"/>
    </row>
    <row r="1480" spans="5:20" x14ac:dyDescent="0.25">
      <c r="E1480" s="217"/>
      <c r="G1480" s="217"/>
      <c r="H1480" s="217"/>
      <c r="J1480" s="217"/>
      <c r="K1480" s="217"/>
      <c r="M1480" s="217"/>
      <c r="N1480" s="217"/>
      <c r="O1480" s="217"/>
      <c r="P1480" s="217"/>
      <c r="Q1480" s="217"/>
      <c r="R1480" s="217"/>
      <c r="S1480" s="217"/>
      <c r="T1480" s="217"/>
    </row>
    <row r="1481" spans="5:20" x14ac:dyDescent="0.25">
      <c r="E1481" s="217"/>
      <c r="G1481" s="217"/>
      <c r="H1481" s="217"/>
      <c r="J1481" s="217"/>
      <c r="K1481" s="217"/>
      <c r="M1481" s="217"/>
      <c r="N1481" s="217"/>
      <c r="O1481" s="217"/>
      <c r="P1481" s="217"/>
      <c r="Q1481" s="217"/>
      <c r="R1481" s="217"/>
      <c r="S1481" s="217"/>
      <c r="T1481" s="217"/>
    </row>
    <row r="1482" spans="5:20" x14ac:dyDescent="0.25">
      <c r="E1482" s="217"/>
      <c r="G1482" s="217"/>
      <c r="H1482" s="217"/>
      <c r="J1482" s="217"/>
      <c r="K1482" s="217"/>
      <c r="M1482" s="217"/>
      <c r="N1482" s="217"/>
      <c r="O1482" s="217"/>
      <c r="P1482" s="217"/>
      <c r="Q1482" s="217"/>
      <c r="R1482" s="217"/>
      <c r="S1482" s="217"/>
      <c r="T1482" s="217"/>
    </row>
    <row r="1483" spans="5:20" x14ac:dyDescent="0.25">
      <c r="E1483" s="217"/>
      <c r="G1483" s="217"/>
      <c r="H1483" s="217"/>
      <c r="J1483" s="217"/>
      <c r="K1483" s="217"/>
      <c r="M1483" s="217"/>
      <c r="N1483" s="217"/>
      <c r="O1483" s="217"/>
      <c r="P1483" s="217"/>
      <c r="Q1483" s="217"/>
      <c r="R1483" s="217"/>
      <c r="S1483" s="217"/>
      <c r="T1483" s="217"/>
    </row>
    <row r="1484" spans="5:20" x14ac:dyDescent="0.25">
      <c r="E1484" s="217"/>
      <c r="G1484" s="217"/>
      <c r="H1484" s="217"/>
      <c r="J1484" s="217"/>
      <c r="K1484" s="217"/>
      <c r="M1484" s="217"/>
      <c r="N1484" s="217"/>
      <c r="O1484" s="217"/>
      <c r="P1484" s="217"/>
      <c r="Q1484" s="217"/>
      <c r="R1484" s="217"/>
      <c r="S1484" s="217"/>
      <c r="T1484" s="217"/>
    </row>
    <row r="1485" spans="5:20" x14ac:dyDescent="0.25">
      <c r="E1485" s="217"/>
      <c r="G1485" s="217"/>
      <c r="H1485" s="217"/>
      <c r="J1485" s="217"/>
      <c r="K1485" s="217"/>
      <c r="M1485" s="217"/>
      <c r="N1485" s="217"/>
      <c r="O1485" s="217"/>
      <c r="P1485" s="217"/>
      <c r="Q1485" s="217"/>
      <c r="R1485" s="217"/>
      <c r="S1485" s="217"/>
      <c r="T1485" s="217"/>
    </row>
    <row r="1486" spans="5:20" x14ac:dyDescent="0.25">
      <c r="E1486" s="217"/>
      <c r="G1486" s="217"/>
      <c r="H1486" s="217"/>
      <c r="J1486" s="217"/>
      <c r="K1486" s="217"/>
      <c r="M1486" s="217"/>
      <c r="N1486" s="217"/>
      <c r="O1486" s="217"/>
      <c r="P1486" s="217"/>
      <c r="Q1486" s="217"/>
      <c r="R1486" s="217"/>
      <c r="S1486" s="217"/>
      <c r="T1486" s="217"/>
    </row>
    <row r="1487" spans="5:20" x14ac:dyDescent="0.25">
      <c r="E1487" s="217"/>
      <c r="G1487" s="217"/>
      <c r="H1487" s="217"/>
      <c r="J1487" s="217"/>
      <c r="K1487" s="217"/>
      <c r="M1487" s="217"/>
      <c r="N1487" s="217"/>
      <c r="O1487" s="217"/>
      <c r="P1487" s="217"/>
      <c r="Q1487" s="217"/>
      <c r="R1487" s="217"/>
      <c r="S1487" s="217"/>
      <c r="T1487" s="217"/>
    </row>
    <row r="1488" spans="5:20" x14ac:dyDescent="0.25">
      <c r="E1488" s="217"/>
      <c r="G1488" s="217"/>
      <c r="H1488" s="217"/>
      <c r="J1488" s="217"/>
      <c r="K1488" s="217"/>
      <c r="M1488" s="217"/>
      <c r="N1488" s="217"/>
      <c r="O1488" s="217"/>
      <c r="P1488" s="217"/>
      <c r="Q1488" s="217"/>
      <c r="R1488" s="217"/>
      <c r="S1488" s="217"/>
      <c r="T1488" s="217"/>
    </row>
    <row r="1489" spans="5:20" x14ac:dyDescent="0.25">
      <c r="E1489" s="217"/>
      <c r="G1489" s="217"/>
      <c r="H1489" s="217"/>
      <c r="J1489" s="217"/>
      <c r="K1489" s="217"/>
      <c r="M1489" s="217"/>
      <c r="N1489" s="217"/>
      <c r="O1489" s="217"/>
      <c r="P1489" s="217"/>
      <c r="Q1489" s="217"/>
      <c r="R1489" s="217"/>
      <c r="S1489" s="217"/>
      <c r="T1489" s="217"/>
    </row>
    <row r="1490" spans="5:20" x14ac:dyDescent="0.25">
      <c r="E1490" s="217"/>
      <c r="G1490" s="217"/>
      <c r="H1490" s="217"/>
      <c r="J1490" s="217"/>
      <c r="K1490" s="217"/>
      <c r="M1490" s="217"/>
      <c r="N1490" s="217"/>
      <c r="O1490" s="217"/>
      <c r="P1490" s="217"/>
      <c r="Q1490" s="217"/>
      <c r="R1490" s="217"/>
      <c r="S1490" s="217"/>
      <c r="T1490" s="217"/>
    </row>
    <row r="1491" spans="5:20" x14ac:dyDescent="0.25">
      <c r="E1491" s="217"/>
      <c r="G1491" s="217"/>
      <c r="H1491" s="217"/>
      <c r="J1491" s="217"/>
      <c r="K1491" s="217"/>
      <c r="M1491" s="217"/>
      <c r="N1491" s="217"/>
      <c r="O1491" s="217"/>
      <c r="P1491" s="217"/>
      <c r="Q1491" s="217"/>
      <c r="R1491" s="217"/>
      <c r="S1491" s="217"/>
      <c r="T1491" s="217"/>
    </row>
    <row r="1492" spans="5:20" x14ac:dyDescent="0.25">
      <c r="E1492" s="217"/>
      <c r="G1492" s="217"/>
      <c r="H1492" s="217"/>
      <c r="J1492" s="217"/>
      <c r="K1492" s="217"/>
      <c r="M1492" s="217"/>
      <c r="N1492" s="217"/>
      <c r="O1492" s="217"/>
      <c r="P1492" s="217"/>
      <c r="Q1492" s="217"/>
      <c r="R1492" s="217"/>
      <c r="S1492" s="217"/>
      <c r="T1492" s="217"/>
    </row>
    <row r="1493" spans="5:20" x14ac:dyDescent="0.25">
      <c r="E1493" s="217"/>
      <c r="G1493" s="217"/>
      <c r="H1493" s="217"/>
      <c r="J1493" s="217"/>
      <c r="K1493" s="217"/>
      <c r="M1493" s="217"/>
      <c r="N1493" s="217"/>
      <c r="O1493" s="217"/>
      <c r="P1493" s="217"/>
      <c r="Q1493" s="217"/>
      <c r="R1493" s="217"/>
      <c r="S1493" s="217"/>
      <c r="T1493" s="217"/>
    </row>
    <row r="1494" spans="5:20" x14ac:dyDescent="0.25">
      <c r="E1494" s="217"/>
      <c r="G1494" s="217"/>
      <c r="H1494" s="217"/>
      <c r="J1494" s="217"/>
      <c r="K1494" s="217"/>
      <c r="M1494" s="217"/>
      <c r="N1494" s="217"/>
      <c r="O1494" s="217"/>
      <c r="P1494" s="217"/>
      <c r="Q1494" s="217"/>
      <c r="R1494" s="217"/>
      <c r="S1494" s="217"/>
      <c r="T1494" s="217"/>
    </row>
    <row r="1495" spans="5:20" x14ac:dyDescent="0.25">
      <c r="E1495" s="217"/>
      <c r="G1495" s="217"/>
      <c r="H1495" s="217"/>
      <c r="J1495" s="217"/>
      <c r="K1495" s="217"/>
      <c r="M1495" s="217"/>
      <c r="N1495" s="217"/>
      <c r="O1495" s="217"/>
      <c r="P1495" s="217"/>
      <c r="Q1495" s="217"/>
      <c r="R1495" s="217"/>
      <c r="S1495" s="217"/>
      <c r="T1495" s="217"/>
    </row>
    <row r="1496" spans="5:20" x14ac:dyDescent="0.25">
      <c r="E1496" s="217"/>
      <c r="G1496" s="217"/>
      <c r="H1496" s="217"/>
      <c r="J1496" s="217"/>
      <c r="K1496" s="217"/>
      <c r="M1496" s="217"/>
      <c r="N1496" s="217"/>
      <c r="O1496" s="217"/>
      <c r="P1496" s="217"/>
      <c r="Q1496" s="217"/>
      <c r="R1496" s="217"/>
      <c r="S1496" s="217"/>
      <c r="T1496" s="217"/>
    </row>
    <row r="1497" spans="5:20" x14ac:dyDescent="0.25">
      <c r="E1497" s="217"/>
      <c r="G1497" s="217"/>
      <c r="H1497" s="217"/>
      <c r="J1497" s="217"/>
      <c r="K1497" s="217"/>
      <c r="M1497" s="217"/>
      <c r="N1497" s="217"/>
      <c r="O1497" s="217"/>
      <c r="P1497" s="217"/>
      <c r="Q1497" s="217"/>
      <c r="R1497" s="217"/>
      <c r="S1497" s="217"/>
      <c r="T1497" s="217"/>
    </row>
    <row r="1498" spans="5:20" x14ac:dyDescent="0.25">
      <c r="E1498" s="217"/>
      <c r="G1498" s="217"/>
      <c r="H1498" s="217"/>
      <c r="J1498" s="217"/>
      <c r="K1498" s="217"/>
      <c r="M1498" s="217"/>
      <c r="N1498" s="217"/>
      <c r="O1498" s="217"/>
      <c r="P1498" s="217"/>
      <c r="Q1498" s="217"/>
      <c r="R1498" s="217"/>
      <c r="S1498" s="217"/>
      <c r="T1498" s="217"/>
    </row>
    <row r="1499" spans="5:20" x14ac:dyDescent="0.25">
      <c r="E1499" s="217"/>
      <c r="G1499" s="217"/>
      <c r="H1499" s="217"/>
      <c r="J1499" s="217"/>
      <c r="K1499" s="217"/>
      <c r="M1499" s="217"/>
      <c r="N1499" s="217"/>
      <c r="O1499" s="217"/>
      <c r="P1499" s="217"/>
      <c r="Q1499" s="217"/>
      <c r="R1499" s="217"/>
      <c r="S1499" s="217"/>
      <c r="T1499" s="217"/>
    </row>
    <row r="1500" spans="5:20" x14ac:dyDescent="0.25">
      <c r="E1500" s="217"/>
      <c r="G1500" s="217"/>
      <c r="H1500" s="217"/>
      <c r="J1500" s="217"/>
      <c r="K1500" s="217"/>
      <c r="M1500" s="217"/>
      <c r="N1500" s="217"/>
      <c r="O1500" s="217"/>
      <c r="P1500" s="217"/>
      <c r="Q1500" s="217"/>
      <c r="R1500" s="217"/>
      <c r="S1500" s="217"/>
      <c r="T1500" s="217"/>
    </row>
    <row r="1501" spans="5:20" x14ac:dyDescent="0.25">
      <c r="E1501" s="217"/>
      <c r="G1501" s="217"/>
      <c r="H1501" s="217"/>
      <c r="J1501" s="217"/>
      <c r="K1501" s="217"/>
      <c r="M1501" s="217"/>
      <c r="N1501" s="217"/>
      <c r="O1501" s="217"/>
      <c r="P1501" s="217"/>
      <c r="Q1501" s="217"/>
      <c r="R1501" s="217"/>
      <c r="S1501" s="217"/>
      <c r="T1501" s="217"/>
    </row>
    <row r="1502" spans="5:20" x14ac:dyDescent="0.25">
      <c r="E1502" s="217"/>
      <c r="G1502" s="217"/>
      <c r="H1502" s="217"/>
      <c r="J1502" s="217"/>
      <c r="K1502" s="217"/>
      <c r="M1502" s="217"/>
      <c r="N1502" s="217"/>
      <c r="O1502" s="217"/>
      <c r="P1502" s="217"/>
      <c r="Q1502" s="217"/>
      <c r="R1502" s="217"/>
      <c r="S1502" s="217"/>
      <c r="T1502" s="217"/>
    </row>
    <row r="1503" spans="5:20" x14ac:dyDescent="0.25">
      <c r="E1503" s="217"/>
      <c r="G1503" s="217"/>
      <c r="H1503" s="217"/>
      <c r="J1503" s="217"/>
      <c r="K1503" s="217"/>
      <c r="M1503" s="217"/>
      <c r="N1503" s="217"/>
      <c r="O1503" s="217"/>
      <c r="P1503" s="217"/>
      <c r="Q1503" s="217"/>
      <c r="R1503" s="217"/>
      <c r="S1503" s="217"/>
      <c r="T1503" s="217"/>
    </row>
    <row r="1504" spans="5:20" x14ac:dyDescent="0.25">
      <c r="E1504" s="217"/>
      <c r="G1504" s="217"/>
      <c r="H1504" s="217"/>
      <c r="J1504" s="217"/>
      <c r="K1504" s="217"/>
      <c r="M1504" s="217"/>
      <c r="N1504" s="217"/>
      <c r="O1504" s="217"/>
      <c r="P1504" s="217"/>
      <c r="Q1504" s="217"/>
      <c r="R1504" s="217"/>
      <c r="S1504" s="217"/>
      <c r="T1504" s="217"/>
    </row>
    <row r="1505" spans="5:20" x14ac:dyDescent="0.25">
      <c r="E1505" s="217"/>
      <c r="G1505" s="217"/>
      <c r="H1505" s="217"/>
      <c r="J1505" s="217"/>
      <c r="K1505" s="217"/>
      <c r="M1505" s="217"/>
      <c r="N1505" s="217"/>
      <c r="O1505" s="217"/>
      <c r="P1505" s="217"/>
      <c r="Q1505" s="217"/>
      <c r="R1505" s="217"/>
      <c r="S1505" s="217"/>
      <c r="T1505" s="217"/>
    </row>
    <row r="1506" spans="5:20" x14ac:dyDescent="0.25">
      <c r="E1506" s="217"/>
      <c r="G1506" s="217"/>
      <c r="H1506" s="217"/>
      <c r="J1506" s="217"/>
      <c r="K1506" s="217"/>
      <c r="M1506" s="217"/>
      <c r="N1506" s="217"/>
      <c r="O1506" s="217"/>
      <c r="P1506" s="217"/>
      <c r="Q1506" s="217"/>
      <c r="R1506" s="217"/>
      <c r="S1506" s="217"/>
      <c r="T1506" s="217"/>
    </row>
    <row r="1507" spans="5:20" x14ac:dyDescent="0.25">
      <c r="E1507" s="217"/>
      <c r="G1507" s="217"/>
      <c r="H1507" s="217"/>
      <c r="J1507" s="217"/>
      <c r="K1507" s="217"/>
      <c r="M1507" s="217"/>
      <c r="N1507" s="217"/>
      <c r="O1507" s="217"/>
      <c r="P1507" s="217"/>
      <c r="Q1507" s="217"/>
      <c r="R1507" s="217"/>
      <c r="S1507" s="217"/>
      <c r="T1507" s="217"/>
    </row>
    <row r="1508" spans="5:20" x14ac:dyDescent="0.25">
      <c r="E1508" s="217"/>
      <c r="G1508" s="217"/>
      <c r="H1508" s="217"/>
      <c r="J1508" s="217"/>
      <c r="K1508" s="217"/>
      <c r="M1508" s="217"/>
      <c r="N1508" s="217"/>
      <c r="O1508" s="217"/>
      <c r="P1508" s="217"/>
      <c r="Q1508" s="217"/>
      <c r="R1508" s="217"/>
      <c r="S1508" s="217"/>
      <c r="T1508" s="217"/>
    </row>
    <row r="1509" spans="5:20" x14ac:dyDescent="0.25">
      <c r="E1509" s="217"/>
      <c r="G1509" s="217"/>
      <c r="H1509" s="217"/>
      <c r="J1509" s="217"/>
      <c r="K1509" s="217"/>
      <c r="M1509" s="217"/>
      <c r="N1509" s="217"/>
      <c r="O1509" s="217"/>
      <c r="P1509" s="217"/>
      <c r="Q1509" s="217"/>
      <c r="R1509" s="217"/>
      <c r="S1509" s="217"/>
      <c r="T1509" s="217"/>
    </row>
    <row r="1510" spans="5:20" x14ac:dyDescent="0.25">
      <c r="E1510" s="217"/>
      <c r="G1510" s="217"/>
      <c r="H1510" s="217"/>
      <c r="J1510" s="217"/>
      <c r="K1510" s="217"/>
      <c r="M1510" s="217"/>
      <c r="N1510" s="217"/>
      <c r="O1510" s="217"/>
      <c r="P1510" s="217"/>
      <c r="Q1510" s="217"/>
      <c r="R1510" s="217"/>
      <c r="S1510" s="217"/>
      <c r="T1510" s="217"/>
    </row>
    <row r="1511" spans="5:20" x14ac:dyDescent="0.25">
      <c r="E1511" s="217"/>
      <c r="G1511" s="217"/>
      <c r="H1511" s="217"/>
      <c r="J1511" s="217"/>
      <c r="K1511" s="217"/>
      <c r="M1511" s="217"/>
      <c r="N1511" s="217"/>
      <c r="O1511" s="217"/>
      <c r="P1511" s="217"/>
      <c r="Q1511" s="217"/>
      <c r="R1511" s="217"/>
      <c r="S1511" s="217"/>
      <c r="T1511" s="217"/>
    </row>
    <row r="1512" spans="5:20" x14ac:dyDescent="0.25">
      <c r="E1512" s="217"/>
      <c r="G1512" s="217"/>
      <c r="H1512" s="217"/>
      <c r="J1512" s="217"/>
      <c r="K1512" s="217"/>
      <c r="M1512" s="217"/>
      <c r="N1512" s="217"/>
      <c r="O1512" s="217"/>
      <c r="P1512" s="217"/>
      <c r="Q1512" s="217"/>
      <c r="R1512" s="217"/>
      <c r="S1512" s="217"/>
      <c r="T1512" s="217"/>
    </row>
    <row r="1513" spans="5:20" x14ac:dyDescent="0.25">
      <c r="E1513" s="217"/>
      <c r="G1513" s="217"/>
      <c r="H1513" s="217"/>
      <c r="J1513" s="217"/>
      <c r="K1513" s="217"/>
      <c r="M1513" s="217"/>
      <c r="N1513" s="217"/>
      <c r="O1513" s="217"/>
      <c r="P1513" s="217"/>
      <c r="Q1513" s="217"/>
      <c r="R1513" s="217"/>
      <c r="S1513" s="217"/>
      <c r="T1513" s="217"/>
    </row>
    <row r="1514" spans="5:20" x14ac:dyDescent="0.25">
      <c r="E1514" s="217"/>
      <c r="G1514" s="217"/>
      <c r="H1514" s="217"/>
      <c r="J1514" s="217"/>
      <c r="K1514" s="217"/>
      <c r="M1514" s="217"/>
      <c r="N1514" s="217"/>
      <c r="O1514" s="217"/>
      <c r="P1514" s="217"/>
      <c r="Q1514" s="217"/>
      <c r="R1514" s="217"/>
      <c r="S1514" s="217"/>
      <c r="T1514" s="217"/>
    </row>
    <row r="1515" spans="5:20" x14ac:dyDescent="0.25">
      <c r="E1515" s="217"/>
      <c r="G1515" s="217"/>
      <c r="H1515" s="217"/>
      <c r="J1515" s="217"/>
      <c r="K1515" s="217"/>
      <c r="M1515" s="217"/>
      <c r="N1515" s="217"/>
      <c r="O1515" s="217"/>
      <c r="P1515" s="217"/>
      <c r="Q1515" s="217"/>
      <c r="R1515" s="217"/>
      <c r="S1515" s="217"/>
      <c r="T1515" s="217"/>
    </row>
    <row r="1516" spans="5:20" x14ac:dyDescent="0.25">
      <c r="E1516" s="217"/>
      <c r="G1516" s="217"/>
      <c r="H1516" s="217"/>
      <c r="J1516" s="217"/>
      <c r="K1516" s="217"/>
      <c r="M1516" s="217"/>
      <c r="N1516" s="217"/>
      <c r="O1516" s="217"/>
      <c r="P1516" s="217"/>
      <c r="Q1516" s="217"/>
      <c r="R1516" s="217"/>
      <c r="S1516" s="217"/>
      <c r="T1516" s="217"/>
    </row>
    <row r="1517" spans="5:20" x14ac:dyDescent="0.25">
      <c r="E1517" s="217"/>
      <c r="G1517" s="217"/>
      <c r="H1517" s="217"/>
      <c r="J1517" s="217"/>
      <c r="K1517" s="217"/>
      <c r="M1517" s="217"/>
      <c r="N1517" s="217"/>
      <c r="O1517" s="217"/>
      <c r="P1517" s="217"/>
      <c r="Q1517" s="217"/>
      <c r="R1517" s="217"/>
      <c r="S1517" s="217"/>
      <c r="T1517" s="217"/>
    </row>
    <row r="1518" spans="5:20" x14ac:dyDescent="0.25">
      <c r="E1518" s="217"/>
      <c r="G1518" s="217"/>
      <c r="H1518" s="217"/>
      <c r="J1518" s="217"/>
      <c r="K1518" s="217"/>
      <c r="M1518" s="217"/>
      <c r="N1518" s="217"/>
      <c r="O1518" s="217"/>
      <c r="P1518" s="217"/>
      <c r="Q1518" s="217"/>
      <c r="R1518" s="217"/>
      <c r="S1518" s="217"/>
      <c r="T1518" s="217"/>
    </row>
    <row r="1519" spans="5:20" x14ac:dyDescent="0.25">
      <c r="E1519" s="217"/>
      <c r="G1519" s="217"/>
      <c r="H1519" s="217"/>
      <c r="J1519" s="217"/>
      <c r="K1519" s="217"/>
      <c r="M1519" s="217"/>
      <c r="N1519" s="217"/>
      <c r="O1519" s="217"/>
      <c r="P1519" s="217"/>
      <c r="Q1519" s="217"/>
      <c r="R1519" s="217"/>
      <c r="S1519" s="217"/>
      <c r="T1519" s="217"/>
    </row>
    <row r="1520" spans="5:20" x14ac:dyDescent="0.25">
      <c r="E1520" s="217"/>
      <c r="G1520" s="217"/>
      <c r="H1520" s="217"/>
      <c r="J1520" s="217"/>
      <c r="K1520" s="217"/>
      <c r="M1520" s="217"/>
      <c r="N1520" s="217"/>
      <c r="O1520" s="217"/>
      <c r="P1520" s="217"/>
      <c r="Q1520" s="217"/>
      <c r="R1520" s="217"/>
      <c r="S1520" s="217"/>
      <c r="T1520" s="217"/>
    </row>
    <row r="1521" spans="5:20" x14ac:dyDescent="0.25">
      <c r="E1521" s="217"/>
      <c r="G1521" s="217"/>
      <c r="H1521" s="217"/>
      <c r="J1521" s="217"/>
      <c r="K1521" s="217"/>
      <c r="M1521" s="217"/>
      <c r="N1521" s="217"/>
      <c r="O1521" s="217"/>
      <c r="P1521" s="217"/>
      <c r="Q1521" s="217"/>
      <c r="R1521" s="217"/>
      <c r="S1521" s="217"/>
      <c r="T1521" s="217"/>
    </row>
    <row r="1522" spans="5:20" x14ac:dyDescent="0.25">
      <c r="E1522" s="217"/>
      <c r="G1522" s="217"/>
      <c r="H1522" s="217"/>
      <c r="J1522" s="217"/>
      <c r="K1522" s="217"/>
      <c r="M1522" s="217"/>
      <c r="N1522" s="217"/>
      <c r="O1522" s="217"/>
      <c r="P1522" s="217"/>
      <c r="Q1522" s="217"/>
      <c r="R1522" s="217"/>
      <c r="S1522" s="217"/>
      <c r="T1522" s="217"/>
    </row>
    <row r="1523" spans="5:20" x14ac:dyDescent="0.25">
      <c r="E1523" s="217"/>
      <c r="G1523" s="217"/>
      <c r="H1523" s="217"/>
      <c r="J1523" s="217"/>
      <c r="K1523" s="217"/>
      <c r="M1523" s="217"/>
      <c r="N1523" s="217"/>
      <c r="O1523" s="217"/>
      <c r="P1523" s="217"/>
      <c r="Q1523" s="217"/>
      <c r="R1523" s="217"/>
      <c r="S1523" s="217"/>
      <c r="T1523" s="217"/>
    </row>
    <row r="1524" spans="5:20" x14ac:dyDescent="0.25">
      <c r="E1524" s="217"/>
      <c r="G1524" s="217"/>
      <c r="H1524" s="217"/>
      <c r="J1524" s="217"/>
      <c r="K1524" s="217"/>
      <c r="M1524" s="217"/>
      <c r="N1524" s="217"/>
      <c r="O1524" s="217"/>
      <c r="P1524" s="217"/>
      <c r="Q1524" s="217"/>
      <c r="R1524" s="217"/>
      <c r="S1524" s="217"/>
      <c r="T1524" s="217"/>
    </row>
    <row r="1525" spans="5:20" x14ac:dyDescent="0.25">
      <c r="E1525" s="217"/>
      <c r="G1525" s="217"/>
      <c r="H1525" s="217"/>
      <c r="J1525" s="217"/>
      <c r="K1525" s="217"/>
      <c r="M1525" s="217"/>
      <c r="N1525" s="217"/>
      <c r="O1525" s="217"/>
      <c r="P1525" s="217"/>
      <c r="Q1525" s="217"/>
      <c r="R1525" s="217"/>
      <c r="S1525" s="217"/>
      <c r="T1525" s="217"/>
    </row>
    <row r="1526" spans="5:20" x14ac:dyDescent="0.25">
      <c r="E1526" s="217"/>
      <c r="G1526" s="217"/>
      <c r="H1526" s="217"/>
      <c r="J1526" s="217"/>
      <c r="K1526" s="217"/>
      <c r="M1526" s="217"/>
      <c r="N1526" s="217"/>
      <c r="O1526" s="217"/>
      <c r="P1526" s="217"/>
      <c r="Q1526" s="217"/>
      <c r="R1526" s="217"/>
      <c r="S1526" s="217"/>
      <c r="T1526" s="217"/>
    </row>
    <row r="1527" spans="5:20" x14ac:dyDescent="0.25">
      <c r="E1527" s="217"/>
      <c r="G1527" s="217"/>
      <c r="H1527" s="217"/>
      <c r="J1527" s="217"/>
      <c r="K1527" s="217"/>
      <c r="M1527" s="217"/>
      <c r="N1527" s="217"/>
      <c r="O1527" s="217"/>
      <c r="P1527" s="217"/>
      <c r="Q1527" s="217"/>
      <c r="R1527" s="217"/>
      <c r="S1527" s="217"/>
      <c r="T1527" s="217"/>
    </row>
    <row r="1528" spans="5:20" x14ac:dyDescent="0.25">
      <c r="E1528" s="217"/>
      <c r="G1528" s="217"/>
      <c r="H1528" s="217"/>
      <c r="J1528" s="217"/>
      <c r="K1528" s="217"/>
      <c r="M1528" s="217"/>
      <c r="N1528" s="217"/>
      <c r="O1528" s="217"/>
      <c r="P1528" s="217"/>
      <c r="Q1528" s="217"/>
      <c r="R1528" s="217"/>
      <c r="S1528" s="217"/>
      <c r="T1528" s="217"/>
    </row>
    <row r="1529" spans="5:20" x14ac:dyDescent="0.25">
      <c r="E1529" s="217"/>
      <c r="G1529" s="217"/>
      <c r="H1529" s="217"/>
      <c r="J1529" s="217"/>
      <c r="K1529" s="217"/>
      <c r="M1529" s="217"/>
      <c r="N1529" s="217"/>
      <c r="O1529" s="217"/>
      <c r="P1529" s="217"/>
      <c r="Q1529" s="217"/>
      <c r="R1529" s="217"/>
      <c r="S1529" s="217"/>
      <c r="T1529" s="217"/>
    </row>
    <row r="1530" spans="5:20" x14ac:dyDescent="0.25">
      <c r="E1530" s="217"/>
      <c r="G1530" s="217"/>
      <c r="H1530" s="217"/>
      <c r="J1530" s="217"/>
      <c r="K1530" s="217"/>
      <c r="M1530" s="217"/>
      <c r="N1530" s="217"/>
      <c r="O1530" s="217"/>
      <c r="P1530" s="217"/>
      <c r="Q1530" s="217"/>
      <c r="R1530" s="217"/>
      <c r="S1530" s="217"/>
      <c r="T1530" s="217"/>
    </row>
    <row r="1531" spans="5:20" x14ac:dyDescent="0.25">
      <c r="E1531" s="217"/>
      <c r="G1531" s="217"/>
      <c r="H1531" s="217"/>
      <c r="J1531" s="217"/>
      <c r="K1531" s="217"/>
      <c r="M1531" s="217"/>
      <c r="N1531" s="217"/>
      <c r="O1531" s="217"/>
      <c r="P1531" s="217"/>
      <c r="Q1531" s="217"/>
      <c r="R1531" s="217"/>
      <c r="S1531" s="217"/>
      <c r="T1531" s="217"/>
    </row>
    <row r="1532" spans="5:20" x14ac:dyDescent="0.25">
      <c r="E1532" s="217"/>
      <c r="G1532" s="217"/>
      <c r="H1532" s="217"/>
      <c r="J1532" s="217"/>
      <c r="K1532" s="217"/>
      <c r="M1532" s="217"/>
      <c r="N1532" s="217"/>
      <c r="O1532" s="217"/>
      <c r="P1532" s="217"/>
      <c r="Q1532" s="217"/>
      <c r="R1532" s="217"/>
      <c r="S1532" s="217"/>
      <c r="T1532" s="217"/>
    </row>
    <row r="1533" spans="5:20" x14ac:dyDescent="0.25">
      <c r="E1533" s="217"/>
      <c r="G1533" s="217"/>
      <c r="H1533" s="217"/>
      <c r="J1533" s="217"/>
      <c r="K1533" s="217"/>
      <c r="M1533" s="217"/>
      <c r="N1533" s="217"/>
      <c r="O1533" s="217"/>
      <c r="P1533" s="217"/>
      <c r="Q1533" s="217"/>
      <c r="R1533" s="217"/>
      <c r="S1533" s="217"/>
      <c r="T1533" s="217"/>
    </row>
    <row r="1534" spans="5:20" x14ac:dyDescent="0.25">
      <c r="E1534" s="217"/>
      <c r="G1534" s="217"/>
      <c r="H1534" s="217"/>
      <c r="J1534" s="217"/>
      <c r="K1534" s="217"/>
      <c r="M1534" s="217"/>
      <c r="N1534" s="217"/>
      <c r="O1534" s="217"/>
      <c r="P1534" s="217"/>
      <c r="Q1534" s="217"/>
      <c r="R1534" s="217"/>
      <c r="S1534" s="217"/>
      <c r="T1534" s="217"/>
    </row>
    <row r="1535" spans="5:20" x14ac:dyDescent="0.25">
      <c r="E1535" s="217"/>
      <c r="G1535" s="217"/>
      <c r="H1535" s="217"/>
      <c r="J1535" s="217"/>
      <c r="K1535" s="217"/>
      <c r="M1535" s="217"/>
      <c r="N1535" s="217"/>
      <c r="O1535" s="217"/>
      <c r="P1535" s="217"/>
      <c r="Q1535" s="217"/>
      <c r="R1535" s="217"/>
      <c r="S1535" s="217"/>
      <c r="T1535" s="217"/>
    </row>
    <row r="1536" spans="5:20" x14ac:dyDescent="0.25">
      <c r="E1536" s="217"/>
      <c r="G1536" s="217"/>
      <c r="H1536" s="217"/>
      <c r="J1536" s="217"/>
      <c r="K1536" s="217"/>
      <c r="M1536" s="217"/>
      <c r="N1536" s="217"/>
      <c r="O1536" s="217"/>
      <c r="P1536" s="217"/>
      <c r="Q1536" s="217"/>
      <c r="R1536" s="217"/>
      <c r="S1536" s="217"/>
      <c r="T1536" s="217"/>
    </row>
    <row r="1537" spans="5:20" x14ac:dyDescent="0.25">
      <c r="E1537" s="217"/>
      <c r="G1537" s="217"/>
      <c r="H1537" s="217"/>
      <c r="J1537" s="217"/>
      <c r="K1537" s="217"/>
      <c r="M1537" s="217"/>
      <c r="N1537" s="217"/>
      <c r="O1537" s="217"/>
      <c r="P1537" s="217"/>
      <c r="Q1537" s="217"/>
      <c r="R1537" s="217"/>
      <c r="S1537" s="217"/>
      <c r="T1537" s="217"/>
    </row>
    <row r="1538" spans="5:20" x14ac:dyDescent="0.25">
      <c r="E1538" s="217"/>
      <c r="G1538" s="217"/>
      <c r="H1538" s="217"/>
      <c r="J1538" s="217"/>
      <c r="K1538" s="217"/>
      <c r="M1538" s="217"/>
      <c r="N1538" s="217"/>
      <c r="O1538" s="217"/>
      <c r="P1538" s="217"/>
      <c r="Q1538" s="217"/>
      <c r="R1538" s="217"/>
      <c r="S1538" s="217"/>
      <c r="T1538" s="217"/>
    </row>
    <row r="1539" spans="5:20" x14ac:dyDescent="0.25">
      <c r="E1539" s="217"/>
      <c r="G1539" s="217"/>
      <c r="H1539" s="217"/>
      <c r="J1539" s="217"/>
      <c r="K1539" s="217"/>
      <c r="M1539" s="217"/>
      <c r="N1539" s="217"/>
      <c r="O1539" s="217"/>
      <c r="P1539" s="217"/>
      <c r="Q1539" s="217"/>
      <c r="R1539" s="217"/>
      <c r="S1539" s="217"/>
      <c r="T1539" s="217"/>
    </row>
    <row r="1540" spans="5:20" x14ac:dyDescent="0.25">
      <c r="E1540" s="217"/>
      <c r="G1540" s="217"/>
      <c r="H1540" s="217"/>
      <c r="J1540" s="217"/>
      <c r="K1540" s="217"/>
      <c r="M1540" s="217"/>
      <c r="N1540" s="217"/>
      <c r="O1540" s="217"/>
      <c r="P1540" s="217"/>
      <c r="Q1540" s="217"/>
      <c r="R1540" s="217"/>
      <c r="S1540" s="217"/>
      <c r="T1540" s="217"/>
    </row>
    <row r="1541" spans="5:20" x14ac:dyDescent="0.25">
      <c r="E1541" s="217"/>
      <c r="G1541" s="217"/>
      <c r="H1541" s="217"/>
      <c r="J1541" s="217"/>
      <c r="K1541" s="217"/>
      <c r="M1541" s="217"/>
      <c r="N1541" s="217"/>
      <c r="O1541" s="217"/>
      <c r="P1541" s="217"/>
      <c r="Q1541" s="217"/>
      <c r="R1541" s="217"/>
      <c r="S1541" s="217"/>
      <c r="T1541" s="217"/>
    </row>
    <row r="1542" spans="5:20" x14ac:dyDescent="0.25">
      <c r="E1542" s="217"/>
      <c r="G1542" s="217"/>
      <c r="H1542" s="217"/>
      <c r="J1542" s="217"/>
      <c r="K1542" s="217"/>
      <c r="M1542" s="217"/>
      <c r="N1542" s="217"/>
      <c r="O1542" s="217"/>
      <c r="P1542" s="217"/>
      <c r="Q1542" s="217"/>
      <c r="R1542" s="217"/>
      <c r="S1542" s="217"/>
      <c r="T1542" s="217"/>
    </row>
    <row r="1543" spans="5:20" x14ac:dyDescent="0.25">
      <c r="E1543" s="217"/>
      <c r="G1543" s="217"/>
      <c r="H1543" s="217"/>
      <c r="J1543" s="217"/>
      <c r="K1543" s="217"/>
      <c r="M1543" s="217"/>
      <c r="N1543" s="217"/>
      <c r="O1543" s="217"/>
      <c r="P1543" s="217"/>
      <c r="Q1543" s="217"/>
      <c r="R1543" s="217"/>
      <c r="S1543" s="217"/>
      <c r="T1543" s="217"/>
    </row>
    <row r="1544" spans="5:20" x14ac:dyDescent="0.25">
      <c r="E1544" s="217"/>
      <c r="G1544" s="217"/>
      <c r="H1544" s="217"/>
      <c r="J1544" s="217"/>
      <c r="K1544" s="217"/>
      <c r="M1544" s="217"/>
      <c r="N1544" s="217"/>
      <c r="O1544" s="217"/>
      <c r="P1544" s="217"/>
      <c r="Q1544" s="217"/>
      <c r="R1544" s="217"/>
      <c r="S1544" s="217"/>
      <c r="T1544" s="217"/>
    </row>
    <row r="1545" spans="5:20" x14ac:dyDescent="0.25">
      <c r="E1545" s="217"/>
      <c r="G1545" s="217"/>
      <c r="H1545" s="217"/>
      <c r="J1545" s="217"/>
      <c r="K1545" s="217"/>
      <c r="M1545" s="217"/>
      <c r="N1545" s="217"/>
      <c r="O1545" s="217"/>
      <c r="P1545" s="217"/>
      <c r="Q1545" s="217"/>
      <c r="R1545" s="217"/>
      <c r="S1545" s="217"/>
      <c r="T1545" s="217"/>
    </row>
    <row r="1546" spans="5:20" x14ac:dyDescent="0.25">
      <c r="E1546" s="217"/>
      <c r="G1546" s="217"/>
      <c r="H1546" s="217"/>
      <c r="J1546" s="217"/>
      <c r="K1546" s="217"/>
      <c r="M1546" s="217"/>
      <c r="N1546" s="217"/>
      <c r="O1546" s="217"/>
      <c r="P1546" s="217"/>
      <c r="Q1546" s="217"/>
      <c r="R1546" s="217"/>
      <c r="S1546" s="217"/>
      <c r="T1546" s="217"/>
    </row>
    <row r="1547" spans="5:20" x14ac:dyDescent="0.25">
      <c r="E1547" s="217"/>
      <c r="G1547" s="217"/>
      <c r="H1547" s="217"/>
      <c r="J1547" s="217"/>
      <c r="K1547" s="217"/>
      <c r="M1547" s="217"/>
      <c r="N1547" s="217"/>
      <c r="O1547" s="217"/>
      <c r="P1547" s="217"/>
      <c r="Q1547" s="217"/>
      <c r="R1547" s="217"/>
      <c r="S1547" s="217"/>
      <c r="T1547" s="217"/>
    </row>
    <row r="1548" spans="5:20" x14ac:dyDescent="0.25">
      <c r="E1548" s="217"/>
      <c r="G1548" s="217"/>
      <c r="H1548" s="217"/>
      <c r="J1548" s="217"/>
      <c r="K1548" s="217"/>
      <c r="M1548" s="217"/>
      <c r="N1548" s="217"/>
      <c r="O1548" s="217"/>
      <c r="P1548" s="217"/>
      <c r="Q1548" s="217"/>
      <c r="R1548" s="217"/>
      <c r="S1548" s="217"/>
      <c r="T1548" s="217"/>
    </row>
    <row r="1549" spans="5:20" x14ac:dyDescent="0.25">
      <c r="E1549" s="217"/>
      <c r="G1549" s="217"/>
      <c r="H1549" s="217"/>
      <c r="J1549" s="217"/>
      <c r="K1549" s="217"/>
      <c r="M1549" s="217"/>
      <c r="N1549" s="217"/>
      <c r="O1549" s="217"/>
      <c r="P1549" s="217"/>
      <c r="Q1549" s="217"/>
      <c r="R1549" s="217"/>
      <c r="S1549" s="217"/>
      <c r="T1549" s="217"/>
    </row>
    <row r="1550" spans="5:20" x14ac:dyDescent="0.25">
      <c r="E1550" s="217"/>
      <c r="G1550" s="217"/>
      <c r="H1550" s="217"/>
      <c r="J1550" s="217"/>
      <c r="K1550" s="217"/>
      <c r="M1550" s="217"/>
      <c r="N1550" s="217"/>
      <c r="O1550" s="217"/>
      <c r="P1550" s="217"/>
      <c r="Q1550" s="217"/>
      <c r="R1550" s="217"/>
      <c r="S1550" s="217"/>
      <c r="T1550" s="217"/>
    </row>
    <row r="1551" spans="5:20" x14ac:dyDescent="0.25">
      <c r="E1551" s="217"/>
      <c r="G1551" s="217"/>
      <c r="H1551" s="217"/>
      <c r="J1551" s="217"/>
      <c r="K1551" s="217"/>
      <c r="M1551" s="217"/>
      <c r="N1551" s="217"/>
      <c r="O1551" s="217"/>
      <c r="P1551" s="217"/>
      <c r="Q1551" s="217"/>
      <c r="R1551" s="217"/>
      <c r="S1551" s="217"/>
      <c r="T1551" s="217"/>
    </row>
    <row r="1552" spans="5:20" x14ac:dyDescent="0.25">
      <c r="E1552" s="217"/>
      <c r="G1552" s="217"/>
      <c r="H1552" s="217"/>
      <c r="J1552" s="217"/>
      <c r="K1552" s="217"/>
      <c r="M1552" s="217"/>
      <c r="N1552" s="217"/>
      <c r="O1552" s="217"/>
      <c r="P1552" s="217"/>
      <c r="Q1552" s="217"/>
      <c r="R1552" s="217"/>
      <c r="S1552" s="217"/>
      <c r="T1552" s="217"/>
    </row>
    <row r="1553" spans="5:20" x14ac:dyDescent="0.25">
      <c r="E1553" s="217"/>
      <c r="G1553" s="217"/>
      <c r="H1553" s="217"/>
      <c r="J1553" s="217"/>
      <c r="K1553" s="217"/>
      <c r="M1553" s="217"/>
      <c r="N1553" s="217"/>
      <c r="O1553" s="217"/>
      <c r="P1553" s="217"/>
      <c r="Q1553" s="217"/>
      <c r="R1553" s="217"/>
      <c r="S1553" s="217"/>
      <c r="T1553" s="217"/>
    </row>
    <row r="1554" spans="5:20" x14ac:dyDescent="0.25">
      <c r="E1554" s="217"/>
      <c r="G1554" s="217"/>
      <c r="H1554" s="217"/>
      <c r="J1554" s="217"/>
      <c r="K1554" s="217"/>
      <c r="M1554" s="217"/>
      <c r="N1554" s="217"/>
      <c r="O1554" s="217"/>
      <c r="P1554" s="217"/>
      <c r="Q1554" s="217"/>
      <c r="R1554" s="217"/>
      <c r="S1554" s="217"/>
      <c r="T1554" s="217"/>
    </row>
    <row r="1555" spans="5:20" x14ac:dyDescent="0.25">
      <c r="E1555" s="217"/>
      <c r="G1555" s="217"/>
      <c r="H1555" s="217"/>
      <c r="J1555" s="217"/>
      <c r="K1555" s="217"/>
      <c r="M1555" s="217"/>
      <c r="N1555" s="217"/>
      <c r="O1555" s="217"/>
      <c r="P1555" s="217"/>
      <c r="Q1555" s="217"/>
      <c r="R1555" s="217"/>
      <c r="S1555" s="217"/>
      <c r="T1555" s="217"/>
    </row>
    <row r="1556" spans="5:20" x14ac:dyDescent="0.25">
      <c r="E1556" s="217"/>
      <c r="G1556" s="217"/>
      <c r="H1556" s="217"/>
      <c r="J1556" s="217"/>
      <c r="K1556" s="217"/>
      <c r="M1556" s="217"/>
      <c r="N1556" s="217"/>
      <c r="O1556" s="217"/>
      <c r="P1556" s="217"/>
      <c r="Q1556" s="217"/>
      <c r="R1556" s="217"/>
      <c r="S1556" s="217"/>
      <c r="T1556" s="217"/>
    </row>
    <row r="1557" spans="5:20" x14ac:dyDescent="0.25">
      <c r="E1557" s="217"/>
      <c r="G1557" s="217"/>
      <c r="H1557" s="217"/>
      <c r="J1557" s="217"/>
      <c r="K1557" s="217"/>
      <c r="M1557" s="217"/>
      <c r="N1557" s="217"/>
      <c r="O1557" s="217"/>
      <c r="P1557" s="217"/>
      <c r="Q1557" s="217"/>
      <c r="R1557" s="217"/>
      <c r="S1557" s="217"/>
      <c r="T1557" s="217"/>
    </row>
    <row r="1558" spans="5:20" x14ac:dyDescent="0.25">
      <c r="E1558" s="217"/>
      <c r="G1558" s="217"/>
      <c r="H1558" s="217"/>
      <c r="J1558" s="217"/>
      <c r="K1558" s="217"/>
      <c r="M1558" s="217"/>
      <c r="N1558" s="217"/>
      <c r="O1558" s="217"/>
      <c r="P1558" s="217"/>
      <c r="Q1558" s="217"/>
      <c r="R1558" s="217"/>
      <c r="S1558" s="217"/>
      <c r="T1558" s="217"/>
    </row>
    <row r="1559" spans="5:20" x14ac:dyDescent="0.25">
      <c r="E1559" s="217"/>
      <c r="G1559" s="217"/>
      <c r="H1559" s="217"/>
      <c r="J1559" s="217"/>
      <c r="K1559" s="217"/>
      <c r="M1559" s="217"/>
      <c r="N1559" s="217"/>
      <c r="O1559" s="217"/>
      <c r="P1559" s="217"/>
      <c r="Q1559" s="217"/>
      <c r="R1559" s="217"/>
      <c r="S1559" s="217"/>
      <c r="T1559" s="217"/>
    </row>
    <row r="1560" spans="5:20" x14ac:dyDescent="0.25">
      <c r="E1560" s="217"/>
      <c r="G1560" s="217"/>
      <c r="H1560" s="217"/>
      <c r="J1560" s="217"/>
      <c r="K1560" s="217"/>
      <c r="M1560" s="217"/>
      <c r="N1560" s="217"/>
      <c r="O1560" s="217"/>
      <c r="P1560" s="217"/>
      <c r="Q1560" s="217"/>
      <c r="R1560" s="217"/>
      <c r="S1560" s="217"/>
      <c r="T1560" s="217"/>
    </row>
    <row r="1561" spans="5:20" x14ac:dyDescent="0.25">
      <c r="E1561" s="217"/>
      <c r="G1561" s="217"/>
      <c r="H1561" s="217"/>
      <c r="J1561" s="217"/>
      <c r="K1561" s="217"/>
      <c r="M1561" s="217"/>
      <c r="N1561" s="217"/>
      <c r="O1561" s="217"/>
      <c r="P1561" s="217"/>
      <c r="Q1561" s="217"/>
      <c r="R1561" s="217"/>
      <c r="S1561" s="217"/>
      <c r="T1561" s="217"/>
    </row>
    <row r="1562" spans="5:20" x14ac:dyDescent="0.25">
      <c r="E1562" s="217"/>
      <c r="G1562" s="217"/>
      <c r="H1562" s="217"/>
      <c r="J1562" s="217"/>
      <c r="K1562" s="217"/>
      <c r="M1562" s="217"/>
      <c r="N1562" s="217"/>
      <c r="O1562" s="217"/>
      <c r="P1562" s="217"/>
      <c r="Q1562" s="217"/>
      <c r="R1562" s="217"/>
      <c r="S1562" s="217"/>
      <c r="T1562" s="217"/>
    </row>
    <row r="1563" spans="5:20" x14ac:dyDescent="0.25">
      <c r="E1563" s="217"/>
      <c r="G1563" s="217"/>
      <c r="H1563" s="217"/>
      <c r="J1563" s="217"/>
      <c r="K1563" s="217"/>
      <c r="M1563" s="217"/>
      <c r="N1563" s="217"/>
      <c r="O1563" s="217"/>
      <c r="P1563" s="217"/>
      <c r="Q1563" s="217"/>
      <c r="R1563" s="217"/>
      <c r="S1563" s="217"/>
      <c r="T1563" s="217"/>
    </row>
    <row r="1564" spans="5:20" x14ac:dyDescent="0.25">
      <c r="E1564" s="217"/>
      <c r="G1564" s="217"/>
      <c r="H1564" s="217"/>
      <c r="J1564" s="217"/>
      <c r="K1564" s="217"/>
      <c r="M1564" s="217"/>
      <c r="N1564" s="217"/>
      <c r="O1564" s="217"/>
      <c r="P1564" s="217"/>
      <c r="Q1564" s="217"/>
      <c r="R1564" s="217"/>
      <c r="S1564" s="217"/>
      <c r="T1564" s="217"/>
    </row>
    <row r="1565" spans="5:20" x14ac:dyDescent="0.25">
      <c r="E1565" s="217"/>
      <c r="G1565" s="217"/>
      <c r="H1565" s="217"/>
      <c r="J1565" s="217"/>
      <c r="K1565" s="217"/>
      <c r="M1565" s="217"/>
      <c r="N1565" s="217"/>
      <c r="O1565" s="217"/>
      <c r="P1565" s="217"/>
      <c r="Q1565" s="217"/>
      <c r="R1565" s="217"/>
      <c r="S1565" s="217"/>
      <c r="T1565" s="217"/>
    </row>
    <row r="1566" spans="5:20" x14ac:dyDescent="0.25">
      <c r="E1566" s="217"/>
      <c r="G1566" s="217"/>
      <c r="H1566" s="217"/>
      <c r="J1566" s="217"/>
      <c r="K1566" s="217"/>
      <c r="M1566" s="217"/>
      <c r="N1566" s="217"/>
      <c r="O1566" s="217"/>
      <c r="P1566" s="217"/>
      <c r="Q1566" s="217"/>
      <c r="R1566" s="217"/>
      <c r="S1566" s="217"/>
      <c r="T1566" s="217"/>
    </row>
    <row r="1567" spans="5:20" x14ac:dyDescent="0.25">
      <c r="E1567" s="217"/>
      <c r="G1567" s="217"/>
      <c r="H1567" s="217"/>
      <c r="J1567" s="217"/>
      <c r="K1567" s="217"/>
      <c r="M1567" s="217"/>
      <c r="N1567" s="217"/>
      <c r="O1567" s="217"/>
      <c r="P1567" s="217"/>
      <c r="Q1567" s="217"/>
      <c r="R1567" s="217"/>
      <c r="S1567" s="217"/>
      <c r="T1567" s="217"/>
    </row>
    <row r="1568" spans="5:20" x14ac:dyDescent="0.25">
      <c r="E1568" s="217"/>
      <c r="G1568" s="217"/>
      <c r="H1568" s="217"/>
      <c r="J1568" s="217"/>
      <c r="K1568" s="217"/>
      <c r="M1568" s="217"/>
      <c r="N1568" s="217"/>
      <c r="O1568" s="217"/>
      <c r="P1568" s="217"/>
      <c r="Q1568" s="217"/>
      <c r="R1568" s="217"/>
      <c r="S1568" s="217"/>
      <c r="T1568" s="217"/>
    </row>
    <row r="1569" spans="5:20" x14ac:dyDescent="0.25">
      <c r="E1569" s="217"/>
      <c r="G1569" s="217"/>
      <c r="H1569" s="217"/>
      <c r="J1569" s="217"/>
      <c r="K1569" s="217"/>
      <c r="M1569" s="217"/>
      <c r="N1569" s="217"/>
      <c r="O1569" s="217"/>
      <c r="P1569" s="217"/>
      <c r="Q1569" s="217"/>
      <c r="R1569" s="217"/>
      <c r="S1569" s="217"/>
      <c r="T1569" s="217"/>
    </row>
    <row r="1570" spans="5:20" x14ac:dyDescent="0.25">
      <c r="E1570" s="217"/>
      <c r="G1570" s="217"/>
      <c r="H1570" s="217"/>
      <c r="J1570" s="217"/>
      <c r="K1570" s="217"/>
      <c r="M1570" s="217"/>
      <c r="N1570" s="217"/>
      <c r="O1570" s="217"/>
      <c r="P1570" s="217"/>
      <c r="Q1570" s="217"/>
      <c r="R1570" s="217"/>
      <c r="S1570" s="217"/>
      <c r="T1570" s="217"/>
    </row>
    <row r="1571" spans="5:20" x14ac:dyDescent="0.25">
      <c r="E1571" s="217"/>
      <c r="G1571" s="217"/>
      <c r="H1571" s="217"/>
      <c r="J1571" s="217"/>
      <c r="K1571" s="217"/>
      <c r="M1571" s="217"/>
      <c r="N1571" s="217"/>
      <c r="O1571" s="217"/>
      <c r="P1571" s="217"/>
      <c r="Q1571" s="217"/>
      <c r="R1571" s="217"/>
      <c r="S1571" s="217"/>
      <c r="T1571" s="217"/>
    </row>
    <row r="1572" spans="5:20" x14ac:dyDescent="0.25">
      <c r="E1572" s="217"/>
      <c r="G1572" s="217"/>
      <c r="H1572" s="217"/>
      <c r="J1572" s="217"/>
      <c r="K1572" s="217"/>
      <c r="M1572" s="217"/>
      <c r="N1572" s="217"/>
      <c r="O1572" s="217"/>
      <c r="P1572" s="217"/>
      <c r="Q1572" s="217"/>
      <c r="R1572" s="217"/>
      <c r="S1572" s="217"/>
      <c r="T1572" s="217"/>
    </row>
    <row r="1573" spans="5:20" x14ac:dyDescent="0.25">
      <c r="E1573" s="217"/>
      <c r="G1573" s="217"/>
      <c r="H1573" s="217"/>
      <c r="J1573" s="217"/>
      <c r="K1573" s="217"/>
      <c r="M1573" s="217"/>
      <c r="N1573" s="217"/>
      <c r="O1573" s="217"/>
      <c r="P1573" s="217"/>
      <c r="Q1573" s="217"/>
      <c r="R1573" s="217"/>
      <c r="S1573" s="217"/>
      <c r="T1573" s="217"/>
    </row>
    <row r="1574" spans="5:20" x14ac:dyDescent="0.25">
      <c r="E1574" s="217"/>
      <c r="G1574" s="217"/>
      <c r="H1574" s="217"/>
      <c r="J1574" s="217"/>
      <c r="K1574" s="217"/>
      <c r="M1574" s="217"/>
      <c r="N1574" s="217"/>
      <c r="O1574" s="217"/>
      <c r="P1574" s="217"/>
      <c r="Q1574" s="217"/>
      <c r="R1574" s="217"/>
      <c r="S1574" s="217"/>
      <c r="T1574" s="217"/>
    </row>
    <row r="1575" spans="5:20" x14ac:dyDescent="0.25">
      <c r="E1575" s="217"/>
      <c r="G1575" s="217"/>
      <c r="H1575" s="217"/>
      <c r="J1575" s="217"/>
      <c r="K1575" s="217"/>
      <c r="M1575" s="217"/>
      <c r="N1575" s="217"/>
      <c r="O1575" s="217"/>
      <c r="P1575" s="217"/>
      <c r="Q1575" s="217"/>
      <c r="R1575" s="217"/>
      <c r="S1575" s="217"/>
      <c r="T1575" s="217"/>
    </row>
    <row r="1576" spans="5:20" x14ac:dyDescent="0.25">
      <c r="E1576" s="217"/>
      <c r="G1576" s="217"/>
      <c r="H1576" s="217"/>
      <c r="J1576" s="217"/>
      <c r="K1576" s="217"/>
      <c r="M1576" s="217"/>
      <c r="N1576" s="217"/>
      <c r="O1576" s="217"/>
      <c r="P1576" s="217"/>
      <c r="Q1576" s="217"/>
      <c r="R1576" s="217"/>
      <c r="S1576" s="217"/>
      <c r="T1576" s="217"/>
    </row>
    <row r="1577" spans="5:20" x14ac:dyDescent="0.25">
      <c r="E1577" s="217"/>
      <c r="G1577" s="217"/>
      <c r="H1577" s="217"/>
      <c r="J1577" s="217"/>
      <c r="K1577" s="217"/>
      <c r="M1577" s="217"/>
      <c r="N1577" s="217"/>
      <c r="O1577" s="217"/>
      <c r="P1577" s="217"/>
      <c r="Q1577" s="217"/>
      <c r="R1577" s="217"/>
      <c r="S1577" s="217"/>
      <c r="T1577" s="217"/>
    </row>
    <row r="1578" spans="5:20" x14ac:dyDescent="0.25">
      <c r="E1578" s="217"/>
      <c r="G1578" s="217"/>
      <c r="H1578" s="217"/>
      <c r="J1578" s="217"/>
      <c r="K1578" s="217"/>
      <c r="M1578" s="217"/>
      <c r="N1578" s="217"/>
      <c r="O1578" s="217"/>
      <c r="P1578" s="217"/>
      <c r="Q1578" s="217"/>
      <c r="R1578" s="217"/>
      <c r="S1578" s="217"/>
      <c r="T1578" s="217"/>
    </row>
    <row r="1579" spans="5:20" x14ac:dyDescent="0.25">
      <c r="E1579" s="217"/>
      <c r="G1579" s="217"/>
      <c r="H1579" s="217"/>
      <c r="J1579" s="217"/>
      <c r="K1579" s="217"/>
      <c r="M1579" s="217"/>
      <c r="N1579" s="217"/>
      <c r="O1579" s="217"/>
      <c r="P1579" s="217"/>
      <c r="Q1579" s="217"/>
      <c r="R1579" s="217"/>
      <c r="S1579" s="217"/>
      <c r="T1579" s="217"/>
    </row>
    <row r="1580" spans="5:20" x14ac:dyDescent="0.25">
      <c r="E1580" s="217"/>
      <c r="G1580" s="217"/>
      <c r="H1580" s="217"/>
      <c r="J1580" s="217"/>
      <c r="K1580" s="217"/>
      <c r="M1580" s="217"/>
      <c r="N1580" s="217"/>
      <c r="O1580" s="217"/>
      <c r="P1580" s="217"/>
      <c r="Q1580" s="217"/>
      <c r="R1580" s="217"/>
      <c r="S1580" s="217"/>
      <c r="T1580" s="217"/>
    </row>
    <row r="1581" spans="5:20" x14ac:dyDescent="0.25">
      <c r="E1581" s="217"/>
      <c r="G1581" s="217"/>
      <c r="H1581" s="217"/>
      <c r="J1581" s="217"/>
      <c r="K1581" s="217"/>
      <c r="M1581" s="217"/>
      <c r="N1581" s="217"/>
      <c r="O1581" s="217"/>
      <c r="P1581" s="217"/>
      <c r="Q1581" s="217"/>
      <c r="R1581" s="217"/>
      <c r="S1581" s="217"/>
      <c r="T1581" s="217"/>
    </row>
    <row r="1582" spans="5:20" x14ac:dyDescent="0.25">
      <c r="E1582" s="217"/>
      <c r="G1582" s="217"/>
      <c r="H1582" s="217"/>
      <c r="J1582" s="217"/>
      <c r="K1582" s="217"/>
      <c r="M1582" s="217"/>
      <c r="N1582" s="217"/>
      <c r="O1582" s="217"/>
      <c r="P1582" s="217"/>
      <c r="Q1582" s="217"/>
      <c r="R1582" s="217"/>
      <c r="S1582" s="217"/>
      <c r="T1582" s="217"/>
    </row>
    <row r="1583" spans="5:20" x14ac:dyDescent="0.25">
      <c r="E1583" s="217"/>
      <c r="G1583" s="217"/>
      <c r="H1583" s="217"/>
      <c r="J1583" s="217"/>
      <c r="K1583" s="217"/>
      <c r="M1583" s="217"/>
      <c r="N1583" s="217"/>
      <c r="O1583" s="217"/>
      <c r="P1583" s="217"/>
      <c r="Q1583" s="217"/>
      <c r="R1583" s="217"/>
      <c r="S1583" s="217"/>
      <c r="T1583" s="217"/>
    </row>
    <row r="1584" spans="5:20" x14ac:dyDescent="0.25">
      <c r="E1584" s="217"/>
      <c r="G1584" s="217"/>
      <c r="H1584" s="217"/>
      <c r="J1584" s="217"/>
      <c r="K1584" s="217"/>
      <c r="M1584" s="217"/>
      <c r="N1584" s="217"/>
      <c r="O1584" s="217"/>
      <c r="P1584" s="217"/>
      <c r="Q1584" s="217"/>
      <c r="R1584" s="217"/>
      <c r="S1584" s="217"/>
      <c r="T1584" s="217"/>
    </row>
    <row r="1585" spans="5:20" x14ac:dyDescent="0.25">
      <c r="E1585" s="217"/>
      <c r="G1585" s="217"/>
      <c r="H1585" s="217"/>
      <c r="J1585" s="217"/>
      <c r="K1585" s="217"/>
      <c r="M1585" s="217"/>
      <c r="N1585" s="217"/>
      <c r="O1585" s="217"/>
      <c r="P1585" s="217"/>
      <c r="Q1585" s="217"/>
      <c r="R1585" s="217"/>
      <c r="S1585" s="217"/>
      <c r="T1585" s="217"/>
    </row>
    <row r="1586" spans="5:20" x14ac:dyDescent="0.25">
      <c r="E1586" s="217"/>
      <c r="G1586" s="217"/>
      <c r="H1586" s="217"/>
      <c r="J1586" s="217"/>
      <c r="K1586" s="217"/>
      <c r="M1586" s="217"/>
      <c r="N1586" s="217"/>
      <c r="O1586" s="217"/>
      <c r="P1586" s="217"/>
      <c r="Q1586" s="217"/>
      <c r="R1586" s="217"/>
      <c r="S1586" s="217"/>
      <c r="T1586" s="217"/>
    </row>
    <row r="1587" spans="5:20" x14ac:dyDescent="0.25">
      <c r="E1587" s="217"/>
      <c r="G1587" s="217"/>
      <c r="H1587" s="217"/>
      <c r="J1587" s="217"/>
      <c r="K1587" s="217"/>
      <c r="M1587" s="217"/>
      <c r="N1587" s="217"/>
      <c r="O1587" s="217"/>
      <c r="P1587" s="217"/>
      <c r="Q1587" s="217"/>
      <c r="R1587" s="217"/>
      <c r="S1587" s="217"/>
      <c r="T1587" s="217"/>
    </row>
    <row r="1588" spans="5:20" x14ac:dyDescent="0.25">
      <c r="E1588" s="217"/>
      <c r="G1588" s="217"/>
      <c r="H1588" s="217"/>
      <c r="J1588" s="217"/>
      <c r="K1588" s="217"/>
      <c r="M1588" s="217"/>
      <c r="N1588" s="217"/>
      <c r="O1588" s="217"/>
      <c r="P1588" s="217"/>
      <c r="Q1588" s="217"/>
      <c r="R1588" s="217"/>
      <c r="S1588" s="217"/>
      <c r="T1588" s="217"/>
    </row>
    <row r="1589" spans="5:20" x14ac:dyDescent="0.25">
      <c r="E1589" s="217"/>
      <c r="G1589" s="217"/>
      <c r="H1589" s="217"/>
      <c r="J1589" s="217"/>
      <c r="K1589" s="217"/>
      <c r="M1589" s="217"/>
      <c r="N1589" s="217"/>
      <c r="O1589" s="217"/>
      <c r="P1589" s="217"/>
      <c r="Q1589" s="217"/>
      <c r="R1589" s="217"/>
      <c r="S1589" s="217"/>
      <c r="T1589" s="217"/>
    </row>
    <row r="1590" spans="5:20" x14ac:dyDescent="0.25">
      <c r="E1590" s="217"/>
      <c r="G1590" s="217"/>
      <c r="H1590" s="217"/>
      <c r="J1590" s="217"/>
      <c r="K1590" s="217"/>
      <c r="M1590" s="217"/>
      <c r="N1590" s="217"/>
      <c r="O1590" s="217"/>
      <c r="P1590" s="217"/>
      <c r="Q1590" s="217"/>
      <c r="R1590" s="217"/>
      <c r="S1590" s="217"/>
      <c r="T1590" s="217"/>
    </row>
    <row r="1591" spans="5:20" x14ac:dyDescent="0.25">
      <c r="E1591" s="217"/>
      <c r="G1591" s="217"/>
      <c r="H1591" s="217"/>
      <c r="J1591" s="217"/>
      <c r="K1591" s="217"/>
      <c r="M1591" s="217"/>
      <c r="N1591" s="217"/>
      <c r="O1591" s="217"/>
      <c r="P1591" s="217"/>
      <c r="Q1591" s="217"/>
      <c r="R1591" s="217"/>
      <c r="S1591" s="217"/>
      <c r="T1591" s="217"/>
    </row>
    <row r="1592" spans="5:20" x14ac:dyDescent="0.25">
      <c r="E1592" s="217"/>
      <c r="G1592" s="217"/>
      <c r="H1592" s="217"/>
      <c r="J1592" s="217"/>
      <c r="K1592" s="217"/>
      <c r="M1592" s="217"/>
      <c r="N1592" s="217"/>
      <c r="O1592" s="217"/>
      <c r="P1592" s="217"/>
      <c r="Q1592" s="217"/>
      <c r="R1592" s="217"/>
      <c r="S1592" s="217"/>
      <c r="T1592" s="217"/>
    </row>
    <row r="1593" spans="5:20" x14ac:dyDescent="0.25">
      <c r="E1593" s="217"/>
      <c r="G1593" s="217"/>
      <c r="H1593" s="217"/>
      <c r="J1593" s="217"/>
      <c r="K1593" s="217"/>
      <c r="M1593" s="217"/>
      <c r="N1593" s="217"/>
      <c r="O1593" s="217"/>
      <c r="P1593" s="217"/>
      <c r="Q1593" s="217"/>
      <c r="R1593" s="217"/>
      <c r="S1593" s="217"/>
      <c r="T1593" s="217"/>
    </row>
    <row r="1594" spans="5:20" x14ac:dyDescent="0.25">
      <c r="E1594" s="217"/>
      <c r="G1594" s="217"/>
      <c r="H1594" s="217"/>
      <c r="J1594" s="217"/>
      <c r="K1594" s="217"/>
      <c r="M1594" s="217"/>
      <c r="N1594" s="217"/>
      <c r="O1594" s="217"/>
      <c r="P1594" s="217"/>
      <c r="Q1594" s="217"/>
      <c r="R1594" s="217"/>
      <c r="S1594" s="217"/>
      <c r="T1594" s="217"/>
    </row>
    <row r="1595" spans="5:20" x14ac:dyDescent="0.25">
      <c r="E1595" s="217"/>
      <c r="G1595" s="217"/>
      <c r="H1595" s="217"/>
      <c r="J1595" s="217"/>
      <c r="K1595" s="217"/>
      <c r="M1595" s="217"/>
      <c r="N1595" s="217"/>
      <c r="O1595" s="217"/>
      <c r="P1595" s="217"/>
      <c r="Q1595" s="217"/>
      <c r="R1595" s="217"/>
      <c r="S1595" s="217"/>
      <c r="T1595" s="217"/>
    </row>
    <row r="1596" spans="5:20" x14ac:dyDescent="0.25">
      <c r="E1596" s="217"/>
      <c r="G1596" s="217"/>
      <c r="H1596" s="217"/>
      <c r="J1596" s="217"/>
      <c r="K1596" s="217"/>
      <c r="M1596" s="217"/>
      <c r="N1596" s="217"/>
      <c r="O1596" s="217"/>
      <c r="P1596" s="217"/>
      <c r="Q1596" s="217"/>
      <c r="R1596" s="217"/>
      <c r="S1596" s="217"/>
      <c r="T1596" s="217"/>
    </row>
    <row r="1597" spans="5:20" x14ac:dyDescent="0.25">
      <c r="E1597" s="217"/>
      <c r="G1597" s="217"/>
      <c r="H1597" s="217"/>
      <c r="J1597" s="217"/>
      <c r="K1597" s="217"/>
      <c r="M1597" s="217"/>
      <c r="N1597" s="217"/>
      <c r="O1597" s="217"/>
      <c r="P1597" s="217"/>
      <c r="Q1597" s="217"/>
      <c r="R1597" s="217"/>
      <c r="S1597" s="217"/>
      <c r="T1597" s="217"/>
    </row>
    <row r="1598" spans="5:20" x14ac:dyDescent="0.25">
      <c r="E1598" s="217"/>
      <c r="G1598" s="217"/>
      <c r="H1598" s="217"/>
      <c r="J1598" s="217"/>
      <c r="K1598" s="217"/>
      <c r="M1598" s="217"/>
      <c r="N1598" s="217"/>
      <c r="O1598" s="217"/>
      <c r="P1598" s="217"/>
      <c r="Q1598" s="217"/>
      <c r="R1598" s="217"/>
      <c r="S1598" s="217"/>
      <c r="T1598" s="217"/>
    </row>
    <row r="1599" spans="5:20" x14ac:dyDescent="0.25">
      <c r="E1599" s="217"/>
      <c r="G1599" s="217"/>
      <c r="H1599" s="217"/>
      <c r="J1599" s="217"/>
      <c r="K1599" s="217"/>
      <c r="M1599" s="217"/>
      <c r="N1599" s="217"/>
      <c r="O1599" s="217"/>
      <c r="P1599" s="217"/>
      <c r="Q1599" s="217"/>
      <c r="R1599" s="217"/>
      <c r="S1599" s="217"/>
      <c r="T1599" s="217"/>
    </row>
    <row r="1600" spans="5:20" x14ac:dyDescent="0.25">
      <c r="E1600" s="217"/>
      <c r="G1600" s="217"/>
      <c r="H1600" s="217"/>
      <c r="J1600" s="217"/>
      <c r="K1600" s="217"/>
      <c r="M1600" s="217"/>
      <c r="N1600" s="217"/>
      <c r="O1600" s="217"/>
      <c r="P1600" s="217"/>
      <c r="Q1600" s="217"/>
      <c r="R1600" s="217"/>
      <c r="S1600" s="217"/>
      <c r="T1600" s="217"/>
    </row>
    <row r="1601" spans="5:20" x14ac:dyDescent="0.25">
      <c r="E1601" s="217"/>
      <c r="G1601" s="217"/>
      <c r="H1601" s="217"/>
      <c r="J1601" s="217"/>
      <c r="K1601" s="217"/>
      <c r="M1601" s="217"/>
      <c r="N1601" s="217"/>
      <c r="O1601" s="217"/>
      <c r="P1601" s="217"/>
      <c r="Q1601" s="217"/>
      <c r="R1601" s="217"/>
      <c r="S1601" s="217"/>
      <c r="T1601" s="217"/>
    </row>
    <row r="1602" spans="5:20" x14ac:dyDescent="0.25">
      <c r="E1602" s="217"/>
      <c r="G1602" s="217"/>
      <c r="H1602" s="217"/>
      <c r="J1602" s="217"/>
      <c r="K1602" s="217"/>
      <c r="M1602" s="217"/>
      <c r="N1602" s="217"/>
      <c r="O1602" s="217"/>
      <c r="P1602" s="217"/>
      <c r="Q1602" s="217"/>
      <c r="R1602" s="217"/>
      <c r="S1602" s="217"/>
      <c r="T1602" s="217"/>
    </row>
    <row r="1603" spans="5:20" x14ac:dyDescent="0.25">
      <c r="E1603" s="217"/>
      <c r="G1603" s="217"/>
      <c r="H1603" s="217"/>
      <c r="J1603" s="217"/>
      <c r="K1603" s="217"/>
      <c r="M1603" s="217"/>
      <c r="N1603" s="217"/>
      <c r="O1603" s="217"/>
      <c r="P1603" s="217"/>
      <c r="Q1603" s="217"/>
      <c r="R1603" s="217"/>
      <c r="S1603" s="217"/>
      <c r="T1603" s="217"/>
    </row>
    <row r="1604" spans="5:20" x14ac:dyDescent="0.25">
      <c r="E1604" s="217"/>
      <c r="G1604" s="217"/>
      <c r="H1604" s="217"/>
      <c r="J1604" s="217"/>
      <c r="K1604" s="217"/>
      <c r="M1604" s="217"/>
      <c r="N1604" s="217"/>
      <c r="O1604" s="217"/>
      <c r="P1604" s="217"/>
      <c r="Q1604" s="217"/>
      <c r="R1604" s="217"/>
      <c r="S1604" s="217"/>
      <c r="T1604" s="217"/>
    </row>
    <row r="1605" spans="5:20" x14ac:dyDescent="0.25">
      <c r="E1605" s="217"/>
      <c r="G1605" s="217"/>
      <c r="H1605" s="217"/>
      <c r="J1605" s="217"/>
      <c r="K1605" s="217"/>
      <c r="M1605" s="217"/>
      <c r="N1605" s="217"/>
      <c r="O1605" s="217"/>
      <c r="P1605" s="217"/>
      <c r="Q1605" s="217"/>
      <c r="R1605" s="217"/>
      <c r="S1605" s="217"/>
      <c r="T1605" s="217"/>
    </row>
    <row r="1606" spans="5:20" x14ac:dyDescent="0.25">
      <c r="E1606" s="217"/>
      <c r="G1606" s="217"/>
      <c r="H1606" s="217"/>
      <c r="J1606" s="217"/>
      <c r="K1606" s="217"/>
      <c r="M1606" s="217"/>
      <c r="N1606" s="217"/>
      <c r="O1606" s="217"/>
      <c r="P1606" s="217"/>
      <c r="Q1606" s="217"/>
      <c r="R1606" s="217"/>
      <c r="S1606" s="217"/>
      <c r="T1606" s="217"/>
    </row>
    <row r="1607" spans="5:20" x14ac:dyDescent="0.25">
      <c r="E1607" s="217"/>
      <c r="G1607" s="217"/>
      <c r="H1607" s="217"/>
      <c r="J1607" s="217"/>
      <c r="K1607" s="217"/>
      <c r="M1607" s="217"/>
      <c r="N1607" s="217"/>
      <c r="O1607" s="217"/>
      <c r="P1607" s="217"/>
      <c r="Q1607" s="217"/>
      <c r="R1607" s="217"/>
      <c r="S1607" s="217"/>
      <c r="T1607" s="217"/>
    </row>
    <row r="1608" spans="5:20" x14ac:dyDescent="0.25">
      <c r="E1608" s="217"/>
      <c r="G1608" s="217"/>
      <c r="H1608" s="217"/>
      <c r="J1608" s="217"/>
      <c r="K1608" s="217"/>
      <c r="M1608" s="217"/>
      <c r="N1608" s="217"/>
      <c r="O1608" s="217"/>
      <c r="P1608" s="217"/>
      <c r="Q1608" s="217"/>
      <c r="R1608" s="217"/>
      <c r="S1608" s="217"/>
      <c r="T1608" s="217"/>
    </row>
    <row r="1609" spans="5:20" x14ac:dyDescent="0.25">
      <c r="E1609" s="217"/>
      <c r="G1609" s="217"/>
      <c r="H1609" s="217"/>
      <c r="J1609" s="217"/>
      <c r="K1609" s="217"/>
      <c r="M1609" s="217"/>
      <c r="N1609" s="217"/>
      <c r="O1609" s="217"/>
      <c r="P1609" s="217"/>
      <c r="Q1609" s="217"/>
      <c r="R1609" s="217"/>
      <c r="S1609" s="217"/>
      <c r="T1609" s="217"/>
    </row>
    <row r="1610" spans="5:20" x14ac:dyDescent="0.25">
      <c r="E1610" s="217"/>
      <c r="G1610" s="217"/>
      <c r="H1610" s="217"/>
      <c r="J1610" s="217"/>
      <c r="K1610" s="217"/>
      <c r="M1610" s="217"/>
      <c r="N1610" s="217"/>
      <c r="O1610" s="217"/>
      <c r="P1610" s="217"/>
      <c r="Q1610" s="217"/>
      <c r="R1610" s="217"/>
      <c r="S1610" s="217"/>
      <c r="T1610" s="217"/>
    </row>
    <row r="1611" spans="5:20" x14ac:dyDescent="0.25">
      <c r="E1611" s="217"/>
      <c r="G1611" s="217"/>
      <c r="H1611" s="217"/>
      <c r="J1611" s="217"/>
      <c r="K1611" s="217"/>
      <c r="M1611" s="217"/>
      <c r="N1611" s="217"/>
      <c r="O1611" s="217"/>
      <c r="P1611" s="217"/>
      <c r="Q1611" s="217"/>
      <c r="R1611" s="217"/>
      <c r="S1611" s="217"/>
      <c r="T1611" s="217"/>
    </row>
    <row r="1612" spans="5:20" x14ac:dyDescent="0.25">
      <c r="E1612" s="217"/>
      <c r="G1612" s="217"/>
      <c r="H1612" s="217"/>
      <c r="J1612" s="217"/>
      <c r="K1612" s="217"/>
      <c r="M1612" s="217"/>
      <c r="N1612" s="217"/>
      <c r="O1612" s="217"/>
      <c r="P1612" s="217"/>
      <c r="Q1612" s="217"/>
      <c r="R1612" s="217"/>
      <c r="S1612" s="217"/>
      <c r="T1612" s="217"/>
    </row>
    <row r="1613" spans="5:20" x14ac:dyDescent="0.25">
      <c r="E1613" s="217"/>
      <c r="G1613" s="217"/>
      <c r="H1613" s="217"/>
      <c r="J1613" s="217"/>
      <c r="K1613" s="217"/>
      <c r="M1613" s="217"/>
      <c r="N1613" s="217"/>
      <c r="O1613" s="217"/>
      <c r="P1613" s="217"/>
      <c r="Q1613" s="217"/>
      <c r="R1613" s="217"/>
      <c r="S1613" s="217"/>
      <c r="T1613" s="217"/>
    </row>
    <row r="1614" spans="5:20" x14ac:dyDescent="0.25">
      <c r="E1614" s="217"/>
      <c r="G1614" s="217"/>
      <c r="H1614" s="217"/>
      <c r="J1614" s="217"/>
      <c r="K1614" s="217"/>
      <c r="M1614" s="217"/>
      <c r="N1614" s="217"/>
      <c r="O1614" s="217"/>
      <c r="P1614" s="217"/>
      <c r="Q1614" s="217"/>
      <c r="R1614" s="217"/>
      <c r="S1614" s="217"/>
      <c r="T1614" s="217"/>
    </row>
    <row r="1615" spans="5:20" x14ac:dyDescent="0.25">
      <c r="E1615" s="217"/>
      <c r="G1615" s="217"/>
      <c r="H1615" s="217"/>
      <c r="J1615" s="217"/>
      <c r="K1615" s="217"/>
      <c r="M1615" s="217"/>
      <c r="N1615" s="217"/>
      <c r="O1615" s="217"/>
      <c r="P1615" s="217"/>
      <c r="Q1615" s="217"/>
      <c r="R1615" s="217"/>
      <c r="S1615" s="217"/>
      <c r="T1615" s="217"/>
    </row>
    <row r="1616" spans="5:20" x14ac:dyDescent="0.25">
      <c r="E1616" s="217"/>
      <c r="G1616" s="217"/>
      <c r="H1616" s="217"/>
      <c r="J1616" s="217"/>
      <c r="K1616" s="217"/>
      <c r="M1616" s="217"/>
      <c r="N1616" s="217"/>
      <c r="O1616" s="217"/>
      <c r="P1616" s="217"/>
      <c r="Q1616" s="217"/>
      <c r="R1616" s="217"/>
      <c r="S1616" s="217"/>
      <c r="T1616" s="217"/>
    </row>
    <row r="1617" spans="5:20" x14ac:dyDescent="0.25">
      <c r="E1617" s="217"/>
      <c r="G1617" s="217"/>
      <c r="H1617" s="217"/>
      <c r="J1617" s="217"/>
      <c r="K1617" s="217"/>
      <c r="M1617" s="217"/>
      <c r="N1617" s="217"/>
      <c r="O1617" s="217"/>
      <c r="P1617" s="217"/>
      <c r="Q1617" s="217"/>
      <c r="R1617" s="217"/>
      <c r="S1617" s="217"/>
      <c r="T1617" s="217"/>
    </row>
    <row r="1618" spans="5:20" x14ac:dyDescent="0.25">
      <c r="E1618" s="217"/>
      <c r="G1618" s="217"/>
      <c r="H1618" s="217"/>
      <c r="J1618" s="217"/>
      <c r="K1618" s="217"/>
      <c r="M1618" s="217"/>
      <c r="N1618" s="217"/>
      <c r="O1618" s="217"/>
      <c r="P1618" s="217"/>
      <c r="Q1618" s="217"/>
      <c r="R1618" s="217"/>
      <c r="S1618" s="217"/>
      <c r="T1618" s="217"/>
    </row>
    <row r="1619" spans="5:20" x14ac:dyDescent="0.25">
      <c r="E1619" s="217"/>
      <c r="G1619" s="217"/>
      <c r="H1619" s="217"/>
      <c r="J1619" s="217"/>
      <c r="K1619" s="217"/>
      <c r="M1619" s="217"/>
      <c r="N1619" s="217"/>
      <c r="O1619" s="217"/>
      <c r="P1619" s="217"/>
      <c r="Q1619" s="217"/>
      <c r="R1619" s="217"/>
      <c r="S1619" s="217"/>
      <c r="T1619" s="217"/>
    </row>
    <row r="1620" spans="5:20" x14ac:dyDescent="0.25">
      <c r="E1620" s="217"/>
      <c r="G1620" s="217"/>
      <c r="H1620" s="217"/>
      <c r="J1620" s="217"/>
      <c r="K1620" s="217"/>
      <c r="M1620" s="217"/>
      <c r="N1620" s="217"/>
      <c r="O1620" s="217"/>
      <c r="P1620" s="217"/>
      <c r="Q1620" s="217"/>
      <c r="R1620" s="217"/>
      <c r="S1620" s="217"/>
      <c r="T1620" s="217"/>
    </row>
    <row r="1621" spans="5:20" x14ac:dyDescent="0.25">
      <c r="E1621" s="217"/>
      <c r="G1621" s="217"/>
      <c r="H1621" s="217"/>
      <c r="J1621" s="217"/>
      <c r="K1621" s="217"/>
      <c r="M1621" s="217"/>
      <c r="N1621" s="217"/>
      <c r="O1621" s="217"/>
      <c r="P1621" s="217"/>
      <c r="Q1621" s="217"/>
      <c r="R1621" s="217"/>
      <c r="S1621" s="217"/>
      <c r="T1621" s="217"/>
    </row>
    <row r="1622" spans="5:20" x14ac:dyDescent="0.25">
      <c r="E1622" s="217"/>
      <c r="G1622" s="217"/>
      <c r="H1622" s="217"/>
      <c r="J1622" s="217"/>
      <c r="K1622" s="217"/>
      <c r="M1622" s="217"/>
      <c r="N1622" s="217"/>
      <c r="O1622" s="217"/>
      <c r="P1622" s="217"/>
      <c r="Q1622" s="217"/>
      <c r="R1622" s="217"/>
      <c r="S1622" s="217"/>
      <c r="T1622" s="217"/>
    </row>
    <row r="1623" spans="5:20" x14ac:dyDescent="0.25">
      <c r="E1623" s="217"/>
      <c r="G1623" s="217"/>
      <c r="H1623" s="217"/>
      <c r="J1623" s="217"/>
      <c r="K1623" s="217"/>
      <c r="M1623" s="217"/>
      <c r="N1623" s="217"/>
      <c r="O1623" s="217"/>
      <c r="P1623" s="217"/>
      <c r="Q1623" s="217"/>
      <c r="R1623" s="217"/>
      <c r="S1623" s="217"/>
      <c r="T1623" s="217"/>
    </row>
    <row r="1624" spans="5:20" x14ac:dyDescent="0.25">
      <c r="E1624" s="217"/>
      <c r="G1624" s="217"/>
      <c r="H1624" s="217"/>
      <c r="J1624" s="217"/>
      <c r="K1624" s="217"/>
      <c r="M1624" s="217"/>
      <c r="N1624" s="217"/>
      <c r="O1624" s="217"/>
      <c r="P1624" s="217"/>
      <c r="Q1624" s="217"/>
      <c r="R1624" s="217"/>
      <c r="S1624" s="217"/>
      <c r="T1624" s="217"/>
    </row>
    <row r="1625" spans="5:20" x14ac:dyDescent="0.25">
      <c r="E1625" s="217"/>
      <c r="G1625" s="217"/>
      <c r="H1625" s="217"/>
      <c r="J1625" s="217"/>
      <c r="K1625" s="217"/>
      <c r="M1625" s="217"/>
      <c r="N1625" s="217"/>
      <c r="O1625" s="217"/>
      <c r="P1625" s="217"/>
      <c r="Q1625" s="217"/>
      <c r="R1625" s="217"/>
      <c r="S1625" s="217"/>
      <c r="T1625" s="217"/>
    </row>
    <row r="1626" spans="5:20" x14ac:dyDescent="0.25">
      <c r="E1626" s="217"/>
      <c r="G1626" s="217"/>
      <c r="H1626" s="217"/>
      <c r="J1626" s="217"/>
      <c r="K1626" s="217"/>
      <c r="M1626" s="217"/>
      <c r="N1626" s="217"/>
      <c r="O1626" s="217"/>
      <c r="P1626" s="217"/>
      <c r="Q1626" s="217"/>
      <c r="R1626" s="217"/>
      <c r="S1626" s="217"/>
      <c r="T1626" s="217"/>
    </row>
    <row r="1627" spans="5:20" x14ac:dyDescent="0.25">
      <c r="E1627" s="217"/>
      <c r="G1627" s="217"/>
      <c r="H1627" s="217"/>
      <c r="J1627" s="217"/>
      <c r="K1627" s="217"/>
      <c r="M1627" s="217"/>
      <c r="N1627" s="217"/>
      <c r="O1627" s="217"/>
      <c r="P1627" s="217"/>
      <c r="Q1627" s="217"/>
      <c r="R1627" s="217"/>
      <c r="S1627" s="217"/>
      <c r="T1627" s="217"/>
    </row>
    <row r="1628" spans="5:20" x14ac:dyDescent="0.25">
      <c r="E1628" s="217"/>
      <c r="G1628" s="217"/>
      <c r="H1628" s="217"/>
      <c r="J1628" s="217"/>
      <c r="K1628" s="217"/>
      <c r="M1628" s="217"/>
      <c r="N1628" s="217"/>
      <c r="O1628" s="217"/>
      <c r="P1628" s="217"/>
      <c r="Q1628" s="217"/>
      <c r="R1628" s="217"/>
      <c r="S1628" s="217"/>
      <c r="T1628" s="217"/>
    </row>
    <row r="1629" spans="5:20" x14ac:dyDescent="0.25">
      <c r="E1629" s="217"/>
      <c r="G1629" s="217"/>
      <c r="H1629" s="217"/>
      <c r="J1629" s="217"/>
      <c r="K1629" s="217"/>
      <c r="M1629" s="217"/>
      <c r="N1629" s="217"/>
      <c r="O1629" s="217"/>
      <c r="P1629" s="217"/>
      <c r="Q1629" s="217"/>
      <c r="R1629" s="217"/>
      <c r="S1629" s="217"/>
      <c r="T1629" s="217"/>
    </row>
    <row r="1630" spans="5:20" x14ac:dyDescent="0.25">
      <c r="E1630" s="217"/>
      <c r="G1630" s="217"/>
      <c r="H1630" s="217"/>
      <c r="J1630" s="217"/>
      <c r="K1630" s="217"/>
      <c r="M1630" s="217"/>
      <c r="N1630" s="217"/>
      <c r="O1630" s="217"/>
      <c r="P1630" s="217"/>
      <c r="Q1630" s="217"/>
      <c r="R1630" s="217"/>
      <c r="S1630" s="217"/>
      <c r="T1630" s="217"/>
    </row>
    <row r="1631" spans="5:20" x14ac:dyDescent="0.25">
      <c r="E1631" s="217"/>
      <c r="G1631" s="217"/>
      <c r="H1631" s="217"/>
      <c r="J1631" s="217"/>
      <c r="K1631" s="217"/>
      <c r="M1631" s="217"/>
      <c r="N1631" s="217"/>
      <c r="O1631" s="217"/>
      <c r="P1631" s="217"/>
      <c r="Q1631" s="217"/>
      <c r="R1631" s="217"/>
      <c r="S1631" s="217"/>
      <c r="T1631" s="217"/>
    </row>
    <row r="1632" spans="5:20" x14ac:dyDescent="0.25">
      <c r="E1632" s="217"/>
      <c r="G1632" s="217"/>
      <c r="H1632" s="217"/>
      <c r="J1632" s="217"/>
      <c r="K1632" s="217"/>
      <c r="M1632" s="217"/>
      <c r="N1632" s="217"/>
      <c r="O1632" s="217"/>
      <c r="P1632" s="217"/>
      <c r="Q1632" s="217"/>
      <c r="R1632" s="217"/>
      <c r="S1632" s="217"/>
      <c r="T1632" s="217"/>
    </row>
    <row r="1633" spans="5:20" x14ac:dyDescent="0.25">
      <c r="E1633" s="217"/>
      <c r="G1633" s="217"/>
      <c r="H1633" s="217"/>
      <c r="J1633" s="217"/>
      <c r="K1633" s="217"/>
      <c r="M1633" s="217"/>
      <c r="N1633" s="217"/>
      <c r="O1633" s="217"/>
      <c r="P1633" s="217"/>
      <c r="Q1633" s="217"/>
      <c r="R1633" s="217"/>
      <c r="S1633" s="217"/>
      <c r="T1633" s="217"/>
    </row>
    <row r="1634" spans="5:20" x14ac:dyDescent="0.25">
      <c r="E1634" s="217"/>
      <c r="G1634" s="217"/>
      <c r="H1634" s="217"/>
      <c r="J1634" s="217"/>
      <c r="K1634" s="217"/>
      <c r="M1634" s="217"/>
      <c r="N1634" s="217"/>
      <c r="O1634" s="217"/>
      <c r="P1634" s="217"/>
      <c r="Q1634" s="217"/>
      <c r="R1634" s="217"/>
      <c r="S1634" s="217"/>
      <c r="T1634" s="217"/>
    </row>
    <row r="1635" spans="5:20" x14ac:dyDescent="0.25">
      <c r="E1635" s="217"/>
      <c r="G1635" s="217"/>
      <c r="H1635" s="217"/>
      <c r="J1635" s="217"/>
      <c r="K1635" s="217"/>
      <c r="M1635" s="217"/>
      <c r="N1635" s="217"/>
      <c r="O1635" s="217"/>
      <c r="P1635" s="217"/>
      <c r="Q1635" s="217"/>
      <c r="R1635" s="217"/>
      <c r="S1635" s="217"/>
      <c r="T1635" s="217"/>
    </row>
    <row r="1636" spans="5:20" x14ac:dyDescent="0.25">
      <c r="E1636" s="217"/>
      <c r="G1636" s="217"/>
      <c r="H1636" s="217"/>
      <c r="J1636" s="217"/>
      <c r="K1636" s="217"/>
      <c r="M1636" s="217"/>
      <c r="N1636" s="217"/>
      <c r="O1636" s="217"/>
      <c r="P1636" s="217"/>
      <c r="Q1636" s="217"/>
      <c r="R1636" s="217"/>
      <c r="S1636" s="217"/>
      <c r="T1636" s="217"/>
    </row>
    <row r="1637" spans="5:20" x14ac:dyDescent="0.25">
      <c r="E1637" s="217"/>
      <c r="G1637" s="217"/>
      <c r="H1637" s="217"/>
      <c r="J1637" s="217"/>
      <c r="K1637" s="217"/>
      <c r="M1637" s="217"/>
      <c r="N1637" s="217"/>
      <c r="O1637" s="217"/>
      <c r="P1637" s="217"/>
      <c r="Q1637" s="217"/>
      <c r="R1637" s="217"/>
      <c r="S1637" s="217"/>
      <c r="T1637" s="217"/>
    </row>
    <row r="1638" spans="5:20" x14ac:dyDescent="0.25">
      <c r="E1638" s="217"/>
      <c r="G1638" s="217"/>
      <c r="H1638" s="217"/>
      <c r="J1638" s="217"/>
      <c r="K1638" s="217"/>
      <c r="M1638" s="217"/>
      <c r="N1638" s="217"/>
      <c r="O1638" s="217"/>
      <c r="P1638" s="217"/>
      <c r="Q1638" s="217"/>
      <c r="R1638" s="217"/>
      <c r="S1638" s="217"/>
      <c r="T1638" s="217"/>
    </row>
    <row r="1639" spans="5:20" x14ac:dyDescent="0.25">
      <c r="E1639" s="217"/>
      <c r="G1639" s="217"/>
      <c r="H1639" s="217"/>
      <c r="J1639" s="217"/>
      <c r="K1639" s="217"/>
      <c r="M1639" s="217"/>
      <c r="N1639" s="217"/>
      <c r="O1639" s="217"/>
      <c r="P1639" s="217"/>
      <c r="Q1639" s="217"/>
      <c r="R1639" s="217"/>
      <c r="S1639" s="217"/>
      <c r="T1639" s="217"/>
    </row>
    <row r="1640" spans="5:20" x14ac:dyDescent="0.25">
      <c r="E1640" s="217"/>
      <c r="G1640" s="217"/>
      <c r="H1640" s="217"/>
      <c r="J1640" s="217"/>
      <c r="K1640" s="217"/>
      <c r="M1640" s="217"/>
      <c r="N1640" s="217"/>
      <c r="O1640" s="217"/>
      <c r="P1640" s="217"/>
      <c r="Q1640" s="217"/>
      <c r="R1640" s="217"/>
      <c r="S1640" s="217"/>
      <c r="T1640" s="217"/>
    </row>
    <row r="1641" spans="5:20" x14ac:dyDescent="0.25">
      <c r="E1641" s="217"/>
      <c r="G1641" s="217"/>
      <c r="H1641" s="217"/>
      <c r="J1641" s="217"/>
      <c r="K1641" s="217"/>
      <c r="M1641" s="217"/>
      <c r="N1641" s="217"/>
      <c r="O1641" s="217"/>
      <c r="P1641" s="217"/>
      <c r="Q1641" s="217"/>
      <c r="R1641" s="217"/>
      <c r="S1641" s="217"/>
      <c r="T1641" s="217"/>
    </row>
    <row r="1642" spans="5:20" x14ac:dyDescent="0.25">
      <c r="E1642" s="217"/>
      <c r="G1642" s="217"/>
      <c r="H1642" s="217"/>
      <c r="J1642" s="217"/>
      <c r="K1642" s="217"/>
      <c r="M1642" s="217"/>
      <c r="N1642" s="217"/>
      <c r="O1642" s="217"/>
      <c r="P1642" s="217"/>
      <c r="Q1642" s="217"/>
      <c r="R1642" s="217"/>
      <c r="S1642" s="217"/>
      <c r="T1642" s="217"/>
    </row>
    <row r="1643" spans="5:20" x14ac:dyDescent="0.25">
      <c r="E1643" s="217"/>
      <c r="G1643" s="217"/>
      <c r="H1643" s="217"/>
      <c r="J1643" s="217"/>
      <c r="K1643" s="217"/>
      <c r="M1643" s="217"/>
      <c r="N1643" s="217"/>
      <c r="O1643" s="217"/>
      <c r="P1643" s="217"/>
      <c r="Q1643" s="217"/>
      <c r="R1643" s="217"/>
      <c r="S1643" s="217"/>
      <c r="T1643" s="217"/>
    </row>
    <row r="1644" spans="5:20" x14ac:dyDescent="0.25">
      <c r="E1644" s="217"/>
      <c r="G1644" s="217"/>
      <c r="H1644" s="217"/>
      <c r="J1644" s="217"/>
      <c r="K1644" s="217"/>
      <c r="M1644" s="217"/>
      <c r="N1644" s="217"/>
      <c r="O1644" s="217"/>
      <c r="P1644" s="217"/>
      <c r="Q1644" s="217"/>
      <c r="R1644" s="217"/>
      <c r="S1644" s="217"/>
      <c r="T1644" s="217"/>
    </row>
    <row r="1645" spans="5:20" x14ac:dyDescent="0.25">
      <c r="E1645" s="217"/>
      <c r="G1645" s="217"/>
      <c r="H1645" s="217"/>
      <c r="J1645" s="217"/>
      <c r="K1645" s="217"/>
      <c r="M1645" s="217"/>
      <c r="N1645" s="217"/>
      <c r="O1645" s="217"/>
      <c r="P1645" s="217"/>
      <c r="Q1645" s="217"/>
      <c r="R1645" s="217"/>
      <c r="S1645" s="217"/>
      <c r="T1645" s="217"/>
    </row>
    <row r="1646" spans="5:20" x14ac:dyDescent="0.25">
      <c r="E1646" s="217"/>
      <c r="G1646" s="217"/>
      <c r="H1646" s="217"/>
      <c r="J1646" s="217"/>
      <c r="K1646" s="217"/>
      <c r="M1646" s="217"/>
      <c r="N1646" s="217"/>
      <c r="O1646" s="217"/>
      <c r="P1646" s="217"/>
      <c r="Q1646" s="217"/>
      <c r="R1646" s="217"/>
      <c r="S1646" s="217"/>
      <c r="T1646" s="217"/>
    </row>
    <row r="1647" spans="5:20" x14ac:dyDescent="0.25">
      <c r="E1647" s="217"/>
      <c r="G1647" s="217"/>
      <c r="H1647" s="217"/>
      <c r="J1647" s="217"/>
      <c r="K1647" s="217"/>
      <c r="M1647" s="217"/>
      <c r="N1647" s="217"/>
      <c r="O1647" s="217"/>
      <c r="P1647" s="217"/>
      <c r="Q1647" s="217"/>
      <c r="R1647" s="217"/>
      <c r="S1647" s="217"/>
      <c r="T1647" s="217"/>
    </row>
    <row r="1648" spans="5:20" x14ac:dyDescent="0.25">
      <c r="E1648" s="217"/>
      <c r="G1648" s="217"/>
      <c r="H1648" s="217"/>
      <c r="J1648" s="217"/>
      <c r="K1648" s="217"/>
      <c r="M1648" s="217"/>
      <c r="N1648" s="217"/>
      <c r="O1648" s="217"/>
      <c r="P1648" s="217"/>
      <c r="Q1648" s="217"/>
      <c r="R1648" s="217"/>
      <c r="S1648" s="217"/>
      <c r="T1648" s="217"/>
    </row>
    <row r="1649" spans="5:20" x14ac:dyDescent="0.25">
      <c r="E1649" s="217"/>
      <c r="G1649" s="217"/>
      <c r="H1649" s="217"/>
      <c r="J1649" s="217"/>
      <c r="K1649" s="217"/>
      <c r="M1649" s="217"/>
      <c r="N1649" s="217"/>
      <c r="O1649" s="217"/>
      <c r="P1649" s="217"/>
      <c r="Q1649" s="217"/>
      <c r="R1649" s="217"/>
      <c r="S1649" s="217"/>
      <c r="T1649" s="217"/>
    </row>
    <row r="1650" spans="5:20" x14ac:dyDescent="0.25">
      <c r="E1650" s="217"/>
      <c r="G1650" s="217"/>
      <c r="H1650" s="217"/>
      <c r="J1650" s="217"/>
      <c r="K1650" s="217"/>
      <c r="M1650" s="217"/>
      <c r="N1650" s="217"/>
      <c r="O1650" s="217"/>
      <c r="P1650" s="217"/>
      <c r="Q1650" s="217"/>
      <c r="R1650" s="217"/>
      <c r="S1650" s="217"/>
      <c r="T1650" s="217"/>
    </row>
    <row r="1651" spans="5:20" x14ac:dyDescent="0.25">
      <c r="E1651" s="217"/>
      <c r="G1651" s="217"/>
      <c r="H1651" s="217"/>
      <c r="J1651" s="217"/>
      <c r="K1651" s="217"/>
      <c r="M1651" s="217"/>
      <c r="N1651" s="217"/>
      <c r="O1651" s="217"/>
      <c r="P1651" s="217"/>
      <c r="Q1651" s="217"/>
      <c r="R1651" s="217"/>
      <c r="S1651" s="217"/>
      <c r="T1651" s="217"/>
    </row>
    <row r="1652" spans="5:20" x14ac:dyDescent="0.25">
      <c r="E1652" s="217"/>
      <c r="G1652" s="217"/>
      <c r="H1652" s="217"/>
      <c r="J1652" s="217"/>
      <c r="K1652" s="217"/>
      <c r="M1652" s="217"/>
      <c r="N1652" s="217"/>
      <c r="O1652" s="217"/>
      <c r="P1652" s="217"/>
      <c r="Q1652" s="217"/>
      <c r="R1652" s="217"/>
      <c r="S1652" s="217"/>
      <c r="T1652" s="217"/>
    </row>
    <row r="1653" spans="5:20" x14ac:dyDescent="0.25">
      <c r="E1653" s="217"/>
      <c r="G1653" s="217"/>
      <c r="H1653" s="217"/>
      <c r="J1653" s="217"/>
      <c r="K1653" s="217"/>
      <c r="M1653" s="217"/>
      <c r="N1653" s="217"/>
      <c r="O1653" s="217"/>
      <c r="P1653" s="217"/>
      <c r="Q1653" s="217"/>
      <c r="R1653" s="217"/>
      <c r="S1653" s="217"/>
      <c r="T1653" s="217"/>
    </row>
    <row r="1654" spans="5:20" x14ac:dyDescent="0.25">
      <c r="E1654" s="217"/>
      <c r="G1654" s="217"/>
      <c r="H1654" s="217"/>
      <c r="J1654" s="217"/>
      <c r="K1654" s="217"/>
      <c r="M1654" s="217"/>
      <c r="N1654" s="217"/>
      <c r="O1654" s="217"/>
      <c r="P1654" s="217"/>
      <c r="Q1654" s="217"/>
      <c r="R1654" s="217"/>
      <c r="S1654" s="217"/>
      <c r="T1654" s="217"/>
    </row>
    <row r="1655" spans="5:20" x14ac:dyDescent="0.25">
      <c r="E1655" s="217"/>
      <c r="G1655" s="217"/>
      <c r="H1655" s="217"/>
      <c r="J1655" s="217"/>
      <c r="K1655" s="217"/>
      <c r="M1655" s="217"/>
      <c r="N1655" s="217"/>
      <c r="O1655" s="217"/>
      <c r="P1655" s="217"/>
      <c r="Q1655" s="217"/>
      <c r="R1655" s="217"/>
      <c r="S1655" s="217"/>
      <c r="T1655" s="217"/>
    </row>
    <row r="1656" spans="5:20" x14ac:dyDescent="0.25">
      <c r="E1656" s="217"/>
      <c r="G1656" s="217"/>
      <c r="H1656" s="217"/>
      <c r="J1656" s="217"/>
      <c r="K1656" s="217"/>
      <c r="M1656" s="217"/>
      <c r="N1656" s="217"/>
      <c r="O1656" s="217"/>
      <c r="P1656" s="217"/>
      <c r="Q1656" s="217"/>
      <c r="R1656" s="217"/>
      <c r="S1656" s="217"/>
      <c r="T1656" s="217"/>
    </row>
    <row r="1657" spans="5:20" x14ac:dyDescent="0.25">
      <c r="E1657" s="217"/>
      <c r="G1657" s="217"/>
      <c r="H1657" s="217"/>
      <c r="J1657" s="217"/>
      <c r="K1657" s="217"/>
      <c r="M1657" s="217"/>
      <c r="N1657" s="217"/>
      <c r="O1657" s="217"/>
      <c r="P1657" s="217"/>
      <c r="Q1657" s="217"/>
      <c r="R1657" s="217"/>
      <c r="S1657" s="217"/>
      <c r="T1657" s="217"/>
    </row>
    <row r="1658" spans="5:20" x14ac:dyDescent="0.25">
      <c r="E1658" s="217"/>
      <c r="G1658" s="217"/>
      <c r="H1658" s="217"/>
      <c r="J1658" s="217"/>
      <c r="K1658" s="217"/>
      <c r="M1658" s="217"/>
      <c r="N1658" s="217"/>
      <c r="O1658" s="217"/>
      <c r="P1658" s="217"/>
      <c r="Q1658" s="217"/>
      <c r="R1658" s="217"/>
      <c r="S1658" s="217"/>
      <c r="T1658" s="217"/>
    </row>
    <row r="1659" spans="5:20" x14ac:dyDescent="0.25">
      <c r="E1659" s="217"/>
      <c r="G1659" s="217"/>
      <c r="H1659" s="217"/>
      <c r="J1659" s="217"/>
      <c r="K1659" s="217"/>
      <c r="M1659" s="217"/>
      <c r="N1659" s="217"/>
      <c r="O1659" s="217"/>
      <c r="P1659" s="217"/>
      <c r="Q1659" s="217"/>
      <c r="R1659" s="217"/>
      <c r="S1659" s="217"/>
      <c r="T1659" s="217"/>
    </row>
    <row r="1660" spans="5:20" x14ac:dyDescent="0.25">
      <c r="E1660" s="217"/>
      <c r="G1660" s="217"/>
      <c r="H1660" s="217"/>
      <c r="J1660" s="217"/>
      <c r="K1660" s="217"/>
      <c r="M1660" s="217"/>
      <c r="N1660" s="217"/>
      <c r="O1660" s="217"/>
      <c r="P1660" s="217"/>
      <c r="Q1660" s="217"/>
      <c r="R1660" s="217"/>
      <c r="S1660" s="217"/>
      <c r="T1660" s="217"/>
    </row>
    <row r="1661" spans="5:20" x14ac:dyDescent="0.25">
      <c r="E1661" s="217"/>
      <c r="G1661" s="217"/>
      <c r="H1661" s="217"/>
      <c r="J1661" s="217"/>
      <c r="K1661" s="217"/>
      <c r="M1661" s="217"/>
      <c r="N1661" s="217"/>
      <c r="O1661" s="217"/>
      <c r="P1661" s="217"/>
      <c r="Q1661" s="217"/>
      <c r="R1661" s="217"/>
      <c r="S1661" s="217"/>
      <c r="T1661" s="217"/>
    </row>
    <row r="1662" spans="5:20" x14ac:dyDescent="0.25">
      <c r="E1662" s="217"/>
      <c r="G1662" s="217"/>
      <c r="H1662" s="217"/>
      <c r="J1662" s="217"/>
      <c r="K1662" s="217"/>
      <c r="M1662" s="217"/>
      <c r="N1662" s="217"/>
      <c r="O1662" s="217"/>
      <c r="P1662" s="217"/>
      <c r="Q1662" s="217"/>
      <c r="R1662" s="217"/>
      <c r="S1662" s="217"/>
      <c r="T1662" s="217"/>
    </row>
    <row r="1663" spans="5:20" x14ac:dyDescent="0.25">
      <c r="E1663" s="217"/>
      <c r="G1663" s="217"/>
      <c r="H1663" s="217"/>
      <c r="J1663" s="217"/>
      <c r="K1663" s="217"/>
      <c r="M1663" s="217"/>
      <c r="N1663" s="217"/>
      <c r="O1663" s="217"/>
      <c r="P1663" s="217"/>
      <c r="Q1663" s="217"/>
      <c r="R1663" s="217"/>
      <c r="S1663" s="217"/>
      <c r="T1663" s="217"/>
    </row>
    <row r="1664" spans="5:20" x14ac:dyDescent="0.25">
      <c r="E1664" s="217"/>
      <c r="G1664" s="217"/>
      <c r="H1664" s="217"/>
      <c r="J1664" s="217"/>
      <c r="K1664" s="217"/>
      <c r="M1664" s="217"/>
      <c r="N1664" s="217"/>
      <c r="O1664" s="217"/>
      <c r="P1664" s="217"/>
      <c r="Q1664" s="217"/>
      <c r="R1664" s="217"/>
      <c r="S1664" s="217"/>
      <c r="T1664" s="217"/>
    </row>
    <row r="1665" spans="5:20" x14ac:dyDescent="0.25">
      <c r="E1665" s="217"/>
      <c r="G1665" s="217"/>
      <c r="H1665" s="217"/>
      <c r="J1665" s="217"/>
      <c r="K1665" s="217"/>
      <c r="M1665" s="217"/>
      <c r="N1665" s="217"/>
      <c r="O1665" s="217"/>
      <c r="P1665" s="217"/>
      <c r="Q1665" s="217"/>
      <c r="R1665" s="217"/>
      <c r="S1665" s="217"/>
      <c r="T1665" s="217"/>
    </row>
    <row r="1666" spans="5:20" x14ac:dyDescent="0.25">
      <c r="E1666" s="217"/>
      <c r="G1666" s="217"/>
      <c r="H1666" s="217"/>
      <c r="J1666" s="217"/>
      <c r="K1666" s="217"/>
      <c r="M1666" s="217"/>
      <c r="N1666" s="217"/>
      <c r="O1666" s="217"/>
      <c r="P1666" s="217"/>
      <c r="Q1666" s="217"/>
      <c r="R1666" s="217"/>
      <c r="S1666" s="217"/>
      <c r="T1666" s="217"/>
    </row>
    <row r="1667" spans="5:20" x14ac:dyDescent="0.25">
      <c r="E1667" s="217"/>
      <c r="G1667" s="217"/>
      <c r="H1667" s="217"/>
      <c r="J1667" s="217"/>
      <c r="K1667" s="217"/>
      <c r="M1667" s="217"/>
      <c r="N1667" s="217"/>
      <c r="O1667" s="217"/>
      <c r="P1667" s="217"/>
      <c r="Q1667" s="217"/>
      <c r="R1667" s="217"/>
      <c r="S1667" s="217"/>
      <c r="T1667" s="217"/>
    </row>
    <row r="1668" spans="5:20" x14ac:dyDescent="0.25">
      <c r="E1668" s="217"/>
      <c r="G1668" s="217"/>
      <c r="H1668" s="217"/>
      <c r="J1668" s="217"/>
      <c r="K1668" s="217"/>
      <c r="M1668" s="217"/>
      <c r="N1668" s="217"/>
      <c r="O1668" s="217"/>
      <c r="P1668" s="217"/>
      <c r="Q1668" s="217"/>
      <c r="R1668" s="217"/>
      <c r="S1668" s="217"/>
      <c r="T1668" s="217"/>
    </row>
    <row r="1669" spans="5:20" x14ac:dyDescent="0.25">
      <c r="E1669" s="217"/>
      <c r="G1669" s="217"/>
      <c r="H1669" s="217"/>
      <c r="J1669" s="217"/>
      <c r="K1669" s="217"/>
      <c r="M1669" s="217"/>
      <c r="N1669" s="217"/>
      <c r="O1669" s="217"/>
      <c r="P1669" s="217"/>
      <c r="Q1669" s="217"/>
      <c r="R1669" s="217"/>
      <c r="S1669" s="217"/>
      <c r="T1669" s="217"/>
    </row>
    <row r="1670" spans="5:20" x14ac:dyDescent="0.25">
      <c r="E1670" s="217"/>
      <c r="G1670" s="217"/>
      <c r="H1670" s="217"/>
      <c r="J1670" s="217"/>
      <c r="K1670" s="217"/>
      <c r="M1670" s="217"/>
      <c r="N1670" s="217"/>
      <c r="O1670" s="217"/>
      <c r="P1670" s="217"/>
      <c r="Q1670" s="217"/>
      <c r="R1670" s="217"/>
      <c r="S1670" s="217"/>
      <c r="T1670" s="217"/>
    </row>
    <row r="1671" spans="5:20" x14ac:dyDescent="0.25">
      <c r="E1671" s="217"/>
      <c r="G1671" s="217"/>
      <c r="H1671" s="217"/>
      <c r="J1671" s="217"/>
      <c r="K1671" s="217"/>
      <c r="M1671" s="217"/>
      <c r="N1671" s="217"/>
      <c r="O1671" s="217"/>
      <c r="P1671" s="217"/>
      <c r="Q1671" s="217"/>
      <c r="R1671" s="217"/>
      <c r="S1671" s="217"/>
      <c r="T1671" s="217"/>
    </row>
    <row r="1672" spans="5:20" x14ac:dyDescent="0.25">
      <c r="E1672" s="217"/>
      <c r="G1672" s="217"/>
      <c r="H1672" s="217"/>
      <c r="J1672" s="217"/>
      <c r="K1672" s="217"/>
      <c r="M1672" s="217"/>
      <c r="N1672" s="217"/>
      <c r="O1672" s="217"/>
      <c r="P1672" s="217"/>
      <c r="Q1672" s="217"/>
      <c r="R1672" s="217"/>
      <c r="S1672" s="217"/>
      <c r="T1672" s="217"/>
    </row>
    <row r="1673" spans="5:20" x14ac:dyDescent="0.25">
      <c r="E1673" s="217"/>
      <c r="G1673" s="217"/>
      <c r="H1673" s="217"/>
      <c r="J1673" s="217"/>
      <c r="K1673" s="217"/>
      <c r="M1673" s="217"/>
      <c r="N1673" s="217"/>
      <c r="O1673" s="217"/>
      <c r="P1673" s="217"/>
      <c r="Q1673" s="217"/>
      <c r="R1673" s="217"/>
      <c r="S1673" s="217"/>
      <c r="T1673" s="217"/>
    </row>
    <row r="1674" spans="5:20" x14ac:dyDescent="0.25">
      <c r="E1674" s="217"/>
      <c r="G1674" s="217"/>
      <c r="H1674" s="217"/>
      <c r="J1674" s="217"/>
      <c r="K1674" s="217"/>
      <c r="M1674" s="217"/>
      <c r="N1674" s="217"/>
      <c r="O1674" s="217"/>
      <c r="P1674" s="217"/>
      <c r="Q1674" s="217"/>
      <c r="R1674" s="217"/>
      <c r="S1674" s="217"/>
      <c r="T1674" s="217"/>
    </row>
    <row r="1675" spans="5:20" x14ac:dyDescent="0.25">
      <c r="E1675" s="217"/>
      <c r="G1675" s="217"/>
      <c r="H1675" s="217"/>
      <c r="J1675" s="217"/>
      <c r="K1675" s="217"/>
      <c r="M1675" s="217"/>
      <c r="N1675" s="217"/>
      <c r="O1675" s="217"/>
      <c r="P1675" s="217"/>
      <c r="Q1675" s="217"/>
      <c r="R1675" s="217"/>
      <c r="S1675" s="217"/>
      <c r="T1675" s="217"/>
    </row>
    <row r="1676" spans="5:20" x14ac:dyDescent="0.25">
      <c r="E1676" s="217"/>
      <c r="G1676" s="217"/>
      <c r="H1676" s="217"/>
      <c r="J1676" s="217"/>
      <c r="K1676" s="217"/>
      <c r="M1676" s="217"/>
      <c r="N1676" s="217"/>
      <c r="O1676" s="217"/>
      <c r="P1676" s="217"/>
      <c r="Q1676" s="217"/>
      <c r="R1676" s="217"/>
      <c r="S1676" s="217"/>
      <c r="T1676" s="217"/>
    </row>
    <row r="1677" spans="5:20" x14ac:dyDescent="0.25">
      <c r="E1677" s="217"/>
      <c r="G1677" s="217"/>
      <c r="H1677" s="217"/>
      <c r="J1677" s="217"/>
      <c r="K1677" s="217"/>
      <c r="M1677" s="217"/>
      <c r="N1677" s="217"/>
      <c r="O1677" s="217"/>
      <c r="P1677" s="217"/>
      <c r="Q1677" s="217"/>
      <c r="R1677" s="217"/>
      <c r="S1677" s="217"/>
      <c r="T1677" s="217"/>
    </row>
    <row r="1678" spans="5:20" x14ac:dyDescent="0.25">
      <c r="E1678" s="217"/>
      <c r="G1678" s="217"/>
      <c r="H1678" s="217"/>
      <c r="J1678" s="217"/>
      <c r="K1678" s="217"/>
      <c r="M1678" s="217"/>
      <c r="N1678" s="217"/>
      <c r="O1678" s="217"/>
      <c r="P1678" s="217"/>
      <c r="Q1678" s="217"/>
      <c r="R1678" s="217"/>
      <c r="S1678" s="217"/>
      <c r="T1678" s="217"/>
    </row>
    <row r="1679" spans="5:20" x14ac:dyDescent="0.25">
      <c r="E1679" s="217"/>
      <c r="G1679" s="217"/>
      <c r="H1679" s="217"/>
      <c r="J1679" s="217"/>
      <c r="K1679" s="217"/>
      <c r="M1679" s="217"/>
      <c r="N1679" s="217"/>
      <c r="O1679" s="217"/>
      <c r="P1679" s="217"/>
      <c r="Q1679" s="217"/>
      <c r="R1679" s="217"/>
      <c r="S1679" s="217"/>
      <c r="T1679" s="217"/>
    </row>
    <row r="1680" spans="5:20" x14ac:dyDescent="0.25">
      <c r="E1680" s="217"/>
      <c r="G1680" s="217"/>
      <c r="H1680" s="217"/>
      <c r="J1680" s="217"/>
      <c r="K1680" s="217"/>
      <c r="M1680" s="217"/>
      <c r="N1680" s="217"/>
      <c r="O1680" s="217"/>
      <c r="P1680" s="217"/>
      <c r="Q1680" s="217"/>
      <c r="R1680" s="217"/>
      <c r="S1680" s="217"/>
      <c r="T1680" s="217"/>
    </row>
    <row r="1681" spans="5:20" x14ac:dyDescent="0.25">
      <c r="E1681" s="217"/>
      <c r="G1681" s="217"/>
      <c r="H1681" s="217"/>
      <c r="J1681" s="217"/>
      <c r="K1681" s="217"/>
      <c r="M1681" s="217"/>
      <c r="N1681" s="217"/>
      <c r="O1681" s="217"/>
      <c r="P1681" s="217"/>
      <c r="Q1681" s="217"/>
      <c r="R1681" s="217"/>
      <c r="S1681" s="217"/>
      <c r="T1681" s="217"/>
    </row>
    <row r="1682" spans="5:20" x14ac:dyDescent="0.25">
      <c r="E1682" s="217"/>
      <c r="G1682" s="217"/>
      <c r="H1682" s="217"/>
      <c r="J1682" s="217"/>
      <c r="K1682" s="217"/>
      <c r="M1682" s="217"/>
      <c r="N1682" s="217"/>
      <c r="O1682" s="217"/>
      <c r="P1682" s="217"/>
      <c r="Q1682" s="217"/>
      <c r="R1682" s="217"/>
      <c r="S1682" s="217"/>
      <c r="T1682" s="217"/>
    </row>
    <row r="1683" spans="5:20" x14ac:dyDescent="0.25">
      <c r="E1683" s="217"/>
      <c r="G1683" s="217"/>
      <c r="H1683" s="217"/>
      <c r="J1683" s="217"/>
      <c r="K1683" s="217"/>
      <c r="M1683" s="217"/>
      <c r="N1683" s="217"/>
      <c r="O1683" s="217"/>
      <c r="P1683" s="217"/>
      <c r="Q1683" s="217"/>
      <c r="R1683" s="217"/>
      <c r="S1683" s="217"/>
      <c r="T1683" s="217"/>
    </row>
    <row r="1684" spans="5:20" x14ac:dyDescent="0.25">
      <c r="E1684" s="217"/>
      <c r="G1684" s="217"/>
      <c r="H1684" s="217"/>
      <c r="J1684" s="217"/>
      <c r="K1684" s="217"/>
      <c r="M1684" s="217"/>
      <c r="N1684" s="217"/>
      <c r="O1684" s="217"/>
      <c r="P1684" s="217"/>
      <c r="Q1684" s="217"/>
      <c r="R1684" s="217"/>
      <c r="S1684" s="217"/>
      <c r="T1684" s="217"/>
    </row>
    <row r="1685" spans="5:20" x14ac:dyDescent="0.25">
      <c r="E1685" s="217"/>
      <c r="G1685" s="217"/>
      <c r="H1685" s="217"/>
      <c r="J1685" s="217"/>
      <c r="K1685" s="217"/>
      <c r="M1685" s="217"/>
      <c r="N1685" s="217"/>
      <c r="O1685" s="217"/>
      <c r="P1685" s="217"/>
      <c r="Q1685" s="217"/>
      <c r="R1685" s="217"/>
      <c r="S1685" s="217"/>
      <c r="T1685" s="217"/>
    </row>
    <row r="1686" spans="5:20" x14ac:dyDescent="0.25">
      <c r="E1686" s="217"/>
      <c r="G1686" s="217"/>
      <c r="H1686" s="217"/>
      <c r="J1686" s="217"/>
      <c r="K1686" s="217"/>
      <c r="M1686" s="217"/>
      <c r="N1686" s="217"/>
      <c r="O1686" s="217"/>
      <c r="P1686" s="217"/>
      <c r="Q1686" s="217"/>
      <c r="R1686" s="217"/>
      <c r="S1686" s="217"/>
      <c r="T1686" s="217"/>
    </row>
    <row r="1687" spans="5:20" x14ac:dyDescent="0.25">
      <c r="E1687" s="217"/>
      <c r="G1687" s="217"/>
      <c r="H1687" s="217"/>
      <c r="J1687" s="217"/>
      <c r="K1687" s="217"/>
      <c r="M1687" s="217"/>
      <c r="N1687" s="217"/>
      <c r="O1687" s="217"/>
      <c r="P1687" s="217"/>
      <c r="Q1687" s="217"/>
      <c r="R1687" s="217"/>
      <c r="S1687" s="217"/>
      <c r="T1687" s="217"/>
    </row>
    <row r="1688" spans="5:20" x14ac:dyDescent="0.25">
      <c r="E1688" s="217"/>
      <c r="G1688" s="217"/>
      <c r="H1688" s="217"/>
      <c r="J1688" s="217"/>
      <c r="K1688" s="217"/>
      <c r="M1688" s="217"/>
      <c r="N1688" s="217"/>
      <c r="O1688" s="217"/>
      <c r="P1688" s="217"/>
      <c r="Q1688" s="217"/>
      <c r="R1688" s="217"/>
      <c r="S1688" s="217"/>
      <c r="T1688" s="217"/>
    </row>
    <row r="1689" spans="5:20" x14ac:dyDescent="0.25">
      <c r="E1689" s="217"/>
      <c r="G1689" s="217"/>
      <c r="H1689" s="217"/>
      <c r="J1689" s="217"/>
      <c r="K1689" s="217"/>
      <c r="M1689" s="217"/>
      <c r="N1689" s="217"/>
      <c r="O1689" s="217"/>
      <c r="P1689" s="217"/>
      <c r="Q1689" s="217"/>
      <c r="R1689" s="217"/>
      <c r="S1689" s="217"/>
      <c r="T1689" s="217"/>
    </row>
    <row r="1690" spans="5:20" x14ac:dyDescent="0.25">
      <c r="E1690" s="217"/>
      <c r="G1690" s="217"/>
      <c r="H1690" s="217"/>
      <c r="J1690" s="217"/>
      <c r="K1690" s="217"/>
      <c r="M1690" s="217"/>
      <c r="N1690" s="217"/>
      <c r="O1690" s="217"/>
      <c r="P1690" s="217"/>
      <c r="Q1690" s="217"/>
      <c r="R1690" s="217"/>
      <c r="S1690" s="217"/>
      <c r="T1690" s="217"/>
    </row>
    <row r="1691" spans="5:20" x14ac:dyDescent="0.25">
      <c r="E1691" s="217"/>
      <c r="G1691" s="217"/>
      <c r="H1691" s="217"/>
      <c r="J1691" s="217"/>
      <c r="K1691" s="217"/>
      <c r="M1691" s="217"/>
      <c r="N1691" s="217"/>
      <c r="O1691" s="217"/>
      <c r="P1691" s="217"/>
      <c r="Q1691" s="217"/>
      <c r="R1691" s="217"/>
      <c r="S1691" s="217"/>
      <c r="T1691" s="217"/>
    </row>
    <row r="1692" spans="5:20" x14ac:dyDescent="0.25">
      <c r="E1692" s="217"/>
      <c r="G1692" s="217"/>
      <c r="H1692" s="217"/>
      <c r="J1692" s="217"/>
      <c r="K1692" s="217"/>
      <c r="M1692" s="217"/>
      <c r="N1692" s="217"/>
      <c r="O1692" s="217"/>
      <c r="P1692" s="217"/>
      <c r="Q1692" s="217"/>
      <c r="R1692" s="217"/>
      <c r="S1692" s="217"/>
      <c r="T1692" s="217"/>
    </row>
    <row r="1693" spans="5:20" x14ac:dyDescent="0.25">
      <c r="E1693" s="217"/>
      <c r="G1693" s="217"/>
      <c r="H1693" s="217"/>
      <c r="J1693" s="217"/>
      <c r="K1693" s="217"/>
      <c r="M1693" s="217"/>
      <c r="N1693" s="217"/>
      <c r="O1693" s="217"/>
      <c r="P1693" s="217"/>
      <c r="Q1693" s="217"/>
      <c r="R1693" s="217"/>
      <c r="S1693" s="217"/>
      <c r="T1693" s="217"/>
    </row>
    <row r="1694" spans="5:20" x14ac:dyDescent="0.25">
      <c r="E1694" s="217"/>
      <c r="G1694" s="217"/>
      <c r="H1694" s="217"/>
      <c r="J1694" s="217"/>
      <c r="K1694" s="217"/>
      <c r="M1694" s="217"/>
      <c r="N1694" s="217"/>
      <c r="O1694" s="217"/>
      <c r="P1694" s="217"/>
      <c r="Q1694" s="217"/>
      <c r="R1694" s="217"/>
      <c r="S1694" s="217"/>
      <c r="T1694" s="217"/>
    </row>
    <row r="1695" spans="5:20" x14ac:dyDescent="0.25">
      <c r="E1695" s="217"/>
      <c r="G1695" s="217"/>
      <c r="H1695" s="217"/>
      <c r="J1695" s="217"/>
      <c r="K1695" s="217"/>
      <c r="M1695" s="217"/>
      <c r="N1695" s="217"/>
      <c r="O1695" s="217"/>
      <c r="P1695" s="217"/>
      <c r="Q1695" s="217"/>
      <c r="R1695" s="217"/>
      <c r="S1695" s="217"/>
      <c r="T1695" s="217"/>
    </row>
  </sheetData>
  <sheetProtection formatCells="0" formatColumns="0" selectLockedCells="1"/>
  <mergeCells count="12">
    <mergeCell ref="D2:E2"/>
    <mergeCell ref="D3:E3"/>
    <mergeCell ref="C100:D100"/>
    <mergeCell ref="C26:D26"/>
    <mergeCell ref="C19:D19"/>
    <mergeCell ref="C59:D59"/>
    <mergeCell ref="C65:D65"/>
    <mergeCell ref="C80:D80"/>
    <mergeCell ref="C47:D47"/>
    <mergeCell ref="C79:D79"/>
    <mergeCell ref="A5:D5"/>
    <mergeCell ref="C78:D78"/>
  </mergeCells>
  <phoneticPr fontId="9" type="noConversion"/>
  <conditionalFormatting sqref="F8:F13">
    <cfRule type="expression" dxfId="10" priority="26">
      <formula>$F8&lt;$D8</formula>
    </cfRule>
  </conditionalFormatting>
  <conditionalFormatting sqref="I8:I13">
    <cfRule type="expression" dxfId="9" priority="14">
      <formula>$F8&lt;$D8</formula>
    </cfRule>
  </conditionalFormatting>
  <conditionalFormatting sqref="L8:L13">
    <cfRule type="expression" dxfId="8" priority="3">
      <formula>$F8&lt;$D8</formula>
    </cfRule>
  </conditionalFormatting>
  <conditionalFormatting sqref="O8:O13">
    <cfRule type="expression" dxfId="7" priority="2">
      <formula>$F8&lt;$D8</formula>
    </cfRule>
  </conditionalFormatting>
  <conditionalFormatting sqref="R8:R13">
    <cfRule type="expression" dxfId="6" priority="1">
      <formula>$F8&lt;$D8</formula>
    </cfRule>
  </conditionalFormatting>
  <dataValidations xWindow="410" yWindow="428" count="1">
    <dataValidation type="list" allowBlank="1" showInputMessage="1" showErrorMessage="1" prompt="Select from Dropdown menu" sqref="C8:C13" xr:uid="{00000000-0002-0000-0200-000000000000}">
      <formula1>POSTLEVEL</formula1>
    </dataValidation>
  </dataValidations>
  <hyperlinks>
    <hyperlink ref="G105" location="'IP PRICING TOOL'!A1" display="QUICK LINK NA IP PRICING TOOL EN INTRODUCTION" xr:uid="{00000000-0004-0000-0200-000000000000}"/>
    <hyperlink ref="G106" location="INTRODUCTION!A1" display="QUICK LINK to INTRODUCTION Page" xr:uid="{00000000-0004-0000-0200-000001000000}"/>
  </hyperlinks>
  <pageMargins left="0.23622047244094491" right="0.23622047244094491" top="0.74803149606299213" bottom="0.74803149606299213" header="0.31496062992125984" footer="0.31496062992125984"/>
  <pageSetup paperSize="9" scale="57" fitToHeight="7" orientation="landscape" r:id="rId1"/>
  <headerFooter alignWithMargins="0"/>
  <rowBreaks count="1" manualBreakCount="1">
    <brk id="5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7" tint="0.39997558519241921"/>
  </sheetPr>
  <dimension ref="A1:N74"/>
  <sheetViews>
    <sheetView showGridLines="0" topLeftCell="A22" zoomScale="84" zoomScaleNormal="84" workbookViewId="0">
      <selection activeCell="C6" sqref="C6:E6"/>
    </sheetView>
  </sheetViews>
  <sheetFormatPr defaultRowHeight="13.2" x14ac:dyDescent="0.25"/>
  <cols>
    <col min="1" max="1" width="5.33203125" customWidth="1"/>
    <col min="2" max="2" width="25.44140625" customWidth="1"/>
    <col min="3" max="3" width="16.44140625" customWidth="1"/>
    <col min="5" max="6" width="15.33203125" customWidth="1"/>
    <col min="7" max="7" width="13.33203125" customWidth="1"/>
    <col min="8" max="8" width="7.5546875" customWidth="1"/>
    <col min="12" max="12" width="9.33203125" customWidth="1"/>
  </cols>
  <sheetData>
    <row r="1" spans="1:9" x14ac:dyDescent="0.25">
      <c r="B1" s="10"/>
    </row>
    <row r="2" spans="1:9" ht="13.8" thickBot="1" x14ac:dyDescent="0.3"/>
    <row r="3" spans="1:9" s="51" customFormat="1" ht="19.95" customHeight="1" x14ac:dyDescent="0.25">
      <c r="B3" s="61" t="s">
        <v>52</v>
      </c>
      <c r="C3" s="962" t="str">
        <f>ContractNumber</f>
        <v>Enter S-number</v>
      </c>
      <c r="D3" s="962"/>
      <c r="E3" s="963"/>
      <c r="F3" s="326"/>
    </row>
    <row r="4" spans="1:9" s="51" customFormat="1" ht="19.95" customHeight="1" x14ac:dyDescent="0.25">
      <c r="B4" s="69" t="s">
        <v>112</v>
      </c>
      <c r="C4" s="969" t="str">
        <f>'COVER PAGE'!B1</f>
        <v>Enter NAME</v>
      </c>
      <c r="D4" s="969"/>
      <c r="E4" s="970"/>
      <c r="F4" s="326"/>
    </row>
    <row r="5" spans="1:9" s="51" customFormat="1" ht="19.95" customHeight="1" x14ac:dyDescent="0.25">
      <c r="B5" s="62" t="s">
        <v>53</v>
      </c>
      <c r="C5" s="964" t="str">
        <f>Client</f>
        <v>Enter funder</v>
      </c>
      <c r="D5" s="964"/>
      <c r="E5" s="965"/>
      <c r="F5" s="326"/>
    </row>
    <row r="6" spans="1:9" s="51" customFormat="1" ht="19.95" customHeight="1" x14ac:dyDescent="0.25">
      <c r="B6" s="62" t="s">
        <v>54</v>
      </c>
      <c r="C6" s="966"/>
      <c r="D6" s="967"/>
      <c r="E6" s="968"/>
    </row>
    <row r="7" spans="1:9" s="51" customFormat="1" ht="19.95" customHeight="1" x14ac:dyDescent="0.25">
      <c r="B7" s="62" t="s">
        <v>62</v>
      </c>
      <c r="C7" s="969" t="str">
        <f>'COVER PAGE'!B2</f>
        <v>Enter PI name</v>
      </c>
      <c r="D7" s="969"/>
      <c r="E7" s="970"/>
      <c r="F7" s="326"/>
    </row>
    <row r="8" spans="1:9" s="51" customFormat="1" ht="19.95" customHeight="1" x14ac:dyDescent="0.25">
      <c r="B8" s="62" t="s">
        <v>79</v>
      </c>
      <c r="C8" s="964" t="str">
        <f>IF(ISBLANK(Department),"",Department)</f>
        <v/>
      </c>
      <c r="D8" s="964"/>
      <c r="E8" s="965"/>
      <c r="F8" s="326"/>
    </row>
    <row r="9" spans="1:9" s="51" customFormat="1" ht="19.95" customHeight="1" thickBot="1" x14ac:dyDescent="0.3">
      <c r="B9" s="63" t="s">
        <v>80</v>
      </c>
      <c r="C9" s="983" t="str">
        <f>IF(ISBLANK(Faculty),"",Faculty)</f>
        <v/>
      </c>
      <c r="D9" s="984"/>
      <c r="E9" s="985"/>
      <c r="F9" s="289"/>
    </row>
    <row r="11" spans="1:9" ht="72.599999999999994" customHeight="1" x14ac:dyDescent="0.25">
      <c r="B11" s="986" t="s">
        <v>214</v>
      </c>
      <c r="C11" s="986"/>
      <c r="D11" s="986"/>
      <c r="E11" s="986"/>
      <c r="F11" s="986"/>
      <c r="G11" s="986"/>
      <c r="H11" s="986"/>
      <c r="I11" s="986"/>
    </row>
    <row r="13" spans="1:9" x14ac:dyDescent="0.25">
      <c r="F13" s="10"/>
    </row>
    <row r="14" spans="1:9" ht="20.7" customHeight="1" x14ac:dyDescent="0.25">
      <c r="A14" s="961" t="s">
        <v>92</v>
      </c>
      <c r="B14" s="961"/>
      <c r="C14" s="961"/>
      <c r="D14" s="961"/>
      <c r="E14" s="961"/>
      <c r="F14" s="46"/>
      <c r="G14" s="46"/>
      <c r="H14" s="39"/>
      <c r="I14" s="39"/>
    </row>
    <row r="15" spans="1:9" ht="17.7" customHeight="1" x14ac:dyDescent="0.25">
      <c r="B15" s="982" t="s">
        <v>107</v>
      </c>
      <c r="C15" s="982"/>
      <c r="D15" s="982"/>
      <c r="E15" s="982"/>
      <c r="F15" s="982"/>
      <c r="G15" s="982"/>
      <c r="H15" s="982"/>
      <c r="I15" s="982"/>
    </row>
    <row r="16" spans="1:9" ht="17.7" customHeight="1" x14ac:dyDescent="0.25">
      <c r="B16" s="982" t="s">
        <v>108</v>
      </c>
      <c r="C16" s="982"/>
      <c r="D16" s="982"/>
      <c r="E16" s="982"/>
      <c r="F16" s="982"/>
      <c r="G16" s="982"/>
      <c r="H16" s="982"/>
      <c r="I16" s="982"/>
    </row>
    <row r="17" spans="1:10" ht="17.7" customHeight="1" x14ac:dyDescent="0.25">
      <c r="B17" s="982" t="s">
        <v>109</v>
      </c>
      <c r="C17" s="982"/>
      <c r="D17" s="982"/>
      <c r="E17" s="982"/>
      <c r="F17" s="982"/>
      <c r="G17" s="982"/>
      <c r="H17" s="982"/>
      <c r="I17" s="982"/>
    </row>
    <row r="18" spans="1:10" ht="33" customHeight="1" x14ac:dyDescent="0.25">
      <c r="B18" s="981" t="s">
        <v>110</v>
      </c>
      <c r="C18" s="982"/>
      <c r="D18" s="982"/>
      <c r="E18" s="982"/>
      <c r="F18" s="982"/>
      <c r="G18" s="982"/>
      <c r="H18" s="982"/>
      <c r="I18" s="982"/>
    </row>
    <row r="19" spans="1:10" ht="19.95" customHeight="1" x14ac:dyDescent="0.25">
      <c r="A19" s="55"/>
      <c r="B19" s="327" t="s">
        <v>261</v>
      </c>
      <c r="C19" s="56"/>
      <c r="D19" s="56"/>
      <c r="E19" s="56"/>
      <c r="F19" s="56"/>
      <c r="G19" s="56"/>
      <c r="H19" s="56"/>
      <c r="I19" s="56"/>
    </row>
    <row r="21" spans="1:10" ht="20.7" customHeight="1" x14ac:dyDescent="0.25">
      <c r="A21" s="961" t="s">
        <v>91</v>
      </c>
      <c r="B21" s="961"/>
      <c r="C21" s="961"/>
      <c r="D21" s="961"/>
      <c r="E21" s="961"/>
      <c r="F21" s="38"/>
      <c r="G21" s="38"/>
      <c r="H21" s="39"/>
      <c r="I21" s="39"/>
    </row>
    <row r="22" spans="1:10" ht="20.7" customHeight="1" x14ac:dyDescent="0.25">
      <c r="A22" s="43" t="s">
        <v>74</v>
      </c>
    </row>
    <row r="23" spans="1:10" ht="25.2" customHeight="1" x14ac:dyDescent="0.25">
      <c r="A23" s="41" t="s">
        <v>71</v>
      </c>
      <c r="B23" s="972" t="s">
        <v>81</v>
      </c>
      <c r="C23" s="973"/>
      <c r="D23" s="973"/>
      <c r="E23" s="974"/>
      <c r="F23" s="53"/>
      <c r="J23" s="40"/>
    </row>
    <row r="24" spans="1:10" ht="16.2" customHeight="1" x14ac:dyDescent="0.25">
      <c r="A24" s="41" t="s">
        <v>72</v>
      </c>
      <c r="B24" s="987" t="s">
        <v>82</v>
      </c>
      <c r="C24" s="988"/>
      <c r="D24" s="988"/>
      <c r="E24" s="989"/>
      <c r="F24" s="54"/>
    </row>
    <row r="25" spans="1:10" ht="17.7" customHeight="1" x14ac:dyDescent="0.25">
      <c r="A25" s="41" t="s">
        <v>66</v>
      </c>
      <c r="B25" s="972" t="s">
        <v>83</v>
      </c>
      <c r="C25" s="973"/>
      <c r="D25" s="973"/>
      <c r="E25" s="974"/>
      <c r="F25" s="54"/>
    </row>
    <row r="26" spans="1:10" ht="17.7" customHeight="1" x14ac:dyDescent="0.25">
      <c r="A26" s="41" t="s">
        <v>67</v>
      </c>
      <c r="B26" s="972" t="s">
        <v>84</v>
      </c>
      <c r="C26" s="973"/>
      <c r="D26" s="973"/>
      <c r="E26" s="974"/>
      <c r="F26" s="54"/>
    </row>
    <row r="27" spans="1:10" ht="17.7" customHeight="1" x14ac:dyDescent="0.25">
      <c r="A27" s="52" t="s">
        <v>68</v>
      </c>
      <c r="B27" s="972" t="s">
        <v>85</v>
      </c>
      <c r="C27" s="973"/>
      <c r="D27" s="973"/>
      <c r="E27" s="974"/>
      <c r="F27" s="54"/>
    </row>
    <row r="28" spans="1:10" ht="25.2" customHeight="1" x14ac:dyDescent="0.25">
      <c r="A28" s="52" t="s">
        <v>69</v>
      </c>
      <c r="B28" s="972" t="s">
        <v>73</v>
      </c>
      <c r="C28" s="973"/>
      <c r="D28" s="973"/>
      <c r="E28" s="974"/>
      <c r="F28" s="54"/>
    </row>
    <row r="29" spans="1:10" ht="30.6" customHeight="1" x14ac:dyDescent="0.25">
      <c r="A29" s="52" t="s">
        <v>70</v>
      </c>
      <c r="B29" s="972" t="s">
        <v>86</v>
      </c>
      <c r="C29" s="973"/>
      <c r="D29" s="973"/>
      <c r="E29" s="974"/>
      <c r="F29" s="54"/>
    </row>
    <row r="30" spans="1:10" ht="17.7" customHeight="1" x14ac:dyDescent="0.25">
      <c r="A30" s="41" t="s">
        <v>89</v>
      </c>
      <c r="B30" s="975" t="s">
        <v>87</v>
      </c>
      <c r="C30" s="975"/>
      <c r="D30" s="975"/>
      <c r="E30" s="975"/>
      <c r="F30" s="54"/>
    </row>
    <row r="31" spans="1:10" ht="59.7" customHeight="1" x14ac:dyDescent="0.25">
      <c r="A31" s="41" t="s">
        <v>90</v>
      </c>
      <c r="B31" s="976" t="s">
        <v>88</v>
      </c>
      <c r="C31" s="976"/>
      <c r="D31" s="976"/>
      <c r="E31" s="976"/>
      <c r="F31" s="54"/>
    </row>
    <row r="32" spans="1:10" ht="18" customHeight="1" x14ac:dyDescent="0.25">
      <c r="E32" s="29" t="s">
        <v>75</v>
      </c>
      <c r="F32" s="42" t="str">
        <f>IF(COUNTA(F23:F31)=0,"",IF(COUNTIF(F23:F31,"YES")&gt;=1,"YES","NO"))</f>
        <v/>
      </c>
    </row>
    <row r="33" spans="1:9" x14ac:dyDescent="0.25">
      <c r="F33" s="44" t="str">
        <f>IF(F32="YES","R&amp;D contract, Proceed to Step 2",IF(IsRDContract="no","Other research related contract; complete Contract price",""))</f>
        <v/>
      </c>
    </row>
    <row r="34" spans="1:9" x14ac:dyDescent="0.25">
      <c r="B34" s="55" t="s">
        <v>294</v>
      </c>
      <c r="C34" s="56"/>
      <c r="F34" s="44"/>
    </row>
    <row r="37" spans="1:9" ht="20.7" hidden="1" customHeight="1" x14ac:dyDescent="0.25">
      <c r="A37" s="961" t="s">
        <v>93</v>
      </c>
      <c r="B37" s="961"/>
      <c r="C37" s="961"/>
      <c r="D37" s="961"/>
      <c r="E37" s="961"/>
      <c r="F37" s="38"/>
      <c r="G37" s="38"/>
      <c r="H37" s="39"/>
      <c r="I37" s="39"/>
    </row>
    <row r="38" spans="1:9" ht="29.7" hidden="1" customHeight="1" x14ac:dyDescent="0.25">
      <c r="A38" s="977" t="s">
        <v>105</v>
      </c>
      <c r="B38" s="977"/>
      <c r="C38" s="977"/>
      <c r="D38" s="977"/>
      <c r="E38" s="977"/>
      <c r="F38" s="977"/>
      <c r="G38" s="977"/>
      <c r="H38" s="977"/>
      <c r="I38" s="977"/>
    </row>
    <row r="39" spans="1:9" ht="43.2" hidden="1" customHeight="1" x14ac:dyDescent="0.25">
      <c r="A39" s="977" t="s">
        <v>106</v>
      </c>
      <c r="B39" s="977"/>
      <c r="C39" s="977"/>
      <c r="D39" s="977"/>
      <c r="E39" s="977"/>
      <c r="F39" s="977"/>
      <c r="G39" s="977"/>
      <c r="H39" s="977"/>
      <c r="I39" s="977"/>
    </row>
    <row r="40" spans="1:9" hidden="1" x14ac:dyDescent="0.25"/>
    <row r="41" spans="1:9" hidden="1" x14ac:dyDescent="0.25"/>
    <row r="42" spans="1:9" hidden="1" x14ac:dyDescent="0.25">
      <c r="A42" s="971" t="s">
        <v>55</v>
      </c>
      <c r="B42" s="971"/>
      <c r="C42" s="971"/>
      <c r="D42" s="971"/>
      <c r="E42" s="971"/>
      <c r="H42" t="s">
        <v>63</v>
      </c>
    </row>
    <row r="43" spans="1:9" ht="16.95" hidden="1" customHeight="1" x14ac:dyDescent="0.25">
      <c r="A43" s="946" t="s">
        <v>94</v>
      </c>
      <c r="B43" s="946"/>
      <c r="C43" s="946"/>
      <c r="D43" s="946"/>
      <c r="E43" s="946"/>
      <c r="F43" s="54"/>
      <c r="G43" s="65" t="str">
        <f>IF(ISBLANK(F43),"",IF(F43="No","Full cost","More"))</f>
        <v/>
      </c>
      <c r="H43" s="57">
        <v>5</v>
      </c>
      <c r="I43" s="64">
        <f>IF(G43="Full cost",1,0)</f>
        <v>0</v>
      </c>
    </row>
    <row r="44" spans="1:9" ht="17.7" hidden="1" customHeight="1" x14ac:dyDescent="0.25">
      <c r="A44" s="946" t="s">
        <v>95</v>
      </c>
      <c r="B44" s="946"/>
      <c r="C44" s="946"/>
      <c r="D44" s="946"/>
      <c r="E44" s="946"/>
      <c r="F44" s="54"/>
      <c r="G44" s="65" t="str">
        <f>IF(ISBLANK(F44),"",IF(F44="Yes","Full cost","More"))</f>
        <v/>
      </c>
      <c r="H44" s="57">
        <v>5</v>
      </c>
      <c r="I44" s="64">
        <f t="shared" ref="I44:I59" si="0">IF(G44="Full cost",1,0)</f>
        <v>0</v>
      </c>
    </row>
    <row r="45" spans="1:9" ht="17.7" hidden="1" customHeight="1" x14ac:dyDescent="0.25">
      <c r="A45" s="946" t="s">
        <v>96</v>
      </c>
      <c r="B45" s="946"/>
      <c r="C45" s="946"/>
      <c r="D45" s="946"/>
      <c r="E45" s="946"/>
      <c r="F45" s="54"/>
      <c r="G45" s="65" t="str">
        <f>IF(ISBLANK(F45),"",IF(F45="Yes","Full cost","More"))</f>
        <v/>
      </c>
      <c r="H45" s="57">
        <v>5</v>
      </c>
      <c r="I45" s="64">
        <f t="shared" si="0"/>
        <v>0</v>
      </c>
    </row>
    <row r="46" spans="1:9" ht="16.2" hidden="1" customHeight="1" x14ac:dyDescent="0.25">
      <c r="A46" s="946" t="s">
        <v>97</v>
      </c>
      <c r="B46" s="946"/>
      <c r="C46" s="946"/>
      <c r="D46" s="946"/>
      <c r="E46" s="946"/>
      <c r="F46" s="54"/>
      <c r="G46" s="65" t="str">
        <f>IF(ISBLANK(F46),"",IF(F46="No","Full cost","More"))</f>
        <v/>
      </c>
      <c r="H46" s="57">
        <v>10</v>
      </c>
      <c r="I46" s="64">
        <f t="shared" si="0"/>
        <v>0</v>
      </c>
    </row>
    <row r="47" spans="1:9" ht="24" hidden="1" customHeight="1" x14ac:dyDescent="0.25">
      <c r="A47" s="946" t="s">
        <v>98</v>
      </c>
      <c r="B47" s="946"/>
      <c r="C47" s="946"/>
      <c r="D47" s="946"/>
      <c r="E47" s="946"/>
      <c r="F47" s="54"/>
      <c r="G47" s="65" t="str">
        <f t="shared" ref="G47:G59" si="1">IF(ISBLANK(F47),"",IF(F47="Yes","Full cost","More"))</f>
        <v/>
      </c>
      <c r="H47" s="57">
        <v>5</v>
      </c>
      <c r="I47" s="64">
        <f t="shared" si="0"/>
        <v>0</v>
      </c>
    </row>
    <row r="48" spans="1:9" ht="19.95" hidden="1" customHeight="1" x14ac:dyDescent="0.25">
      <c r="A48" s="946" t="s">
        <v>104</v>
      </c>
      <c r="B48" s="946"/>
      <c r="C48" s="946"/>
      <c r="D48" s="946"/>
      <c r="E48" s="946"/>
      <c r="F48" s="54"/>
      <c r="G48" s="65" t="str">
        <f>IF(ISBLANK(F48),"",IF(F48="No","Full cost","More"))</f>
        <v/>
      </c>
      <c r="H48" s="57">
        <v>10</v>
      </c>
      <c r="I48" s="64">
        <f t="shared" si="0"/>
        <v>0</v>
      </c>
    </row>
    <row r="49" spans="1:9" ht="27" hidden="1" customHeight="1" x14ac:dyDescent="0.25">
      <c r="A49" s="947" t="s">
        <v>99</v>
      </c>
      <c r="B49" s="948"/>
      <c r="C49" s="948"/>
      <c r="D49" s="948"/>
      <c r="E49" s="949"/>
      <c r="F49" s="54"/>
      <c r="G49" s="65" t="str">
        <f>IF(ISBLANK(F49),"",IF(F49="No","Full cost","More"))</f>
        <v/>
      </c>
      <c r="H49" s="57">
        <v>10</v>
      </c>
      <c r="I49" s="64">
        <f t="shared" si="0"/>
        <v>0</v>
      </c>
    </row>
    <row r="50" spans="1:9" ht="25.95" hidden="1" customHeight="1" x14ac:dyDescent="0.25">
      <c r="A50" s="946" t="s">
        <v>100</v>
      </c>
      <c r="B50" s="946"/>
      <c r="C50" s="946"/>
      <c r="D50" s="946"/>
      <c r="E50" s="946"/>
      <c r="F50" s="54"/>
      <c r="G50" s="65" t="str">
        <f>IF(ISBLANK(F50),"",IF(F50="No","Full cost","More"))</f>
        <v/>
      </c>
      <c r="H50" s="57">
        <v>10</v>
      </c>
      <c r="I50" s="64">
        <f t="shared" si="0"/>
        <v>0</v>
      </c>
    </row>
    <row r="51" spans="1:9" ht="15.6" hidden="1" customHeight="1" x14ac:dyDescent="0.25">
      <c r="A51" s="950" t="s">
        <v>56</v>
      </c>
      <c r="B51" s="950"/>
      <c r="C51" s="950"/>
      <c r="D51" s="950"/>
      <c r="E51" s="951"/>
      <c r="F51" s="54"/>
      <c r="G51" s="65" t="str">
        <f>IF(ISBLANK(F51),"",IF(F51="No","Full cost","More"))</f>
        <v/>
      </c>
      <c r="H51" s="57">
        <v>5</v>
      </c>
      <c r="I51" s="64">
        <f t="shared" si="0"/>
        <v>0</v>
      </c>
    </row>
    <row r="52" spans="1:9" ht="15.6" hidden="1" customHeight="1" x14ac:dyDescent="0.25">
      <c r="A52" s="945" t="s">
        <v>57</v>
      </c>
      <c r="B52" s="945"/>
      <c r="C52" s="945"/>
      <c r="D52" s="945"/>
      <c r="E52" s="945"/>
      <c r="F52" s="54"/>
      <c r="G52" s="65" t="str">
        <f t="shared" si="1"/>
        <v/>
      </c>
      <c r="H52" s="57">
        <v>10</v>
      </c>
      <c r="I52" s="64">
        <f t="shared" si="0"/>
        <v>0</v>
      </c>
    </row>
    <row r="53" spans="1:9" ht="15.6" hidden="1" customHeight="1" x14ac:dyDescent="0.25">
      <c r="A53" s="945" t="s">
        <v>101</v>
      </c>
      <c r="B53" s="945"/>
      <c r="C53" s="945"/>
      <c r="D53" s="945"/>
      <c r="E53" s="945"/>
      <c r="F53" s="54"/>
      <c r="G53" s="65" t="str">
        <f t="shared" si="1"/>
        <v/>
      </c>
      <c r="H53" s="57">
        <v>5</v>
      </c>
      <c r="I53" s="64">
        <f t="shared" si="0"/>
        <v>0</v>
      </c>
    </row>
    <row r="54" spans="1:9" ht="28.2" hidden="1" customHeight="1" x14ac:dyDescent="0.25">
      <c r="A54" s="945" t="s">
        <v>58</v>
      </c>
      <c r="B54" s="945"/>
      <c r="C54" s="945"/>
      <c r="D54" s="945"/>
      <c r="E54" s="945"/>
      <c r="F54" s="54"/>
      <c r="G54" s="65" t="str">
        <f t="shared" si="1"/>
        <v/>
      </c>
      <c r="H54" s="57">
        <v>5</v>
      </c>
      <c r="I54" s="64">
        <f t="shared" si="0"/>
        <v>0</v>
      </c>
    </row>
    <row r="55" spans="1:9" ht="18.600000000000001" hidden="1" customHeight="1" x14ac:dyDescent="0.25">
      <c r="A55" s="945" t="s">
        <v>59</v>
      </c>
      <c r="B55" s="945"/>
      <c r="C55" s="945"/>
      <c r="D55" s="945"/>
      <c r="E55" s="945"/>
      <c r="F55" s="54"/>
      <c r="G55" s="65" t="str">
        <f t="shared" si="1"/>
        <v/>
      </c>
      <c r="H55" s="57">
        <v>3</v>
      </c>
      <c r="I55" s="64">
        <f t="shared" si="0"/>
        <v>0</v>
      </c>
    </row>
    <row r="56" spans="1:9" ht="18.600000000000001" hidden="1" customHeight="1" x14ac:dyDescent="0.25">
      <c r="A56" s="958" t="s">
        <v>60</v>
      </c>
      <c r="B56" s="959"/>
      <c r="C56" s="959"/>
      <c r="D56" s="959"/>
      <c r="E56" s="960"/>
      <c r="F56" s="54"/>
      <c r="G56" s="65" t="str">
        <f t="shared" si="1"/>
        <v/>
      </c>
      <c r="H56" s="57">
        <v>3</v>
      </c>
      <c r="I56" s="64">
        <f t="shared" si="0"/>
        <v>0</v>
      </c>
    </row>
    <row r="57" spans="1:9" ht="27.6" hidden="1" customHeight="1" x14ac:dyDescent="0.25">
      <c r="A57" s="945" t="s">
        <v>61</v>
      </c>
      <c r="B57" s="945"/>
      <c r="C57" s="945"/>
      <c r="D57" s="945"/>
      <c r="E57" s="945"/>
      <c r="F57" s="54"/>
      <c r="G57" s="65" t="str">
        <f t="shared" si="1"/>
        <v/>
      </c>
      <c r="H57" s="57">
        <v>3</v>
      </c>
      <c r="I57" s="64">
        <f t="shared" si="0"/>
        <v>0</v>
      </c>
    </row>
    <row r="58" spans="1:9" ht="18" hidden="1" customHeight="1" x14ac:dyDescent="0.25">
      <c r="A58" s="957" t="s">
        <v>102</v>
      </c>
      <c r="B58" s="957"/>
      <c r="C58" s="957"/>
      <c r="D58" s="957"/>
      <c r="E58" s="957"/>
      <c r="F58" s="54"/>
      <c r="G58" s="65" t="str">
        <f>IF(ISBLANK(F58),"",IF(F58="No","Full cost","More"))</f>
        <v/>
      </c>
      <c r="H58" s="57">
        <v>3</v>
      </c>
      <c r="I58" s="64">
        <f t="shared" si="0"/>
        <v>0</v>
      </c>
    </row>
    <row r="59" spans="1:9" ht="20.7" hidden="1" customHeight="1" x14ac:dyDescent="0.25">
      <c r="A59" s="945" t="s">
        <v>103</v>
      </c>
      <c r="B59" s="945"/>
      <c r="C59" s="945"/>
      <c r="D59" s="945"/>
      <c r="E59" s="945"/>
      <c r="F59" s="54"/>
      <c r="G59" s="65" t="str">
        <f t="shared" si="1"/>
        <v/>
      </c>
      <c r="H59" s="57">
        <v>3</v>
      </c>
      <c r="I59" s="64">
        <f t="shared" si="0"/>
        <v>0</v>
      </c>
    </row>
    <row r="60" spans="1:9" ht="13.8" hidden="1" thickBot="1" x14ac:dyDescent="0.3">
      <c r="H60" s="67">
        <f>SUM(H43:H59)</f>
        <v>100</v>
      </c>
    </row>
    <row r="61" spans="1:9" hidden="1" x14ac:dyDescent="0.25">
      <c r="G61" s="58" t="s">
        <v>64</v>
      </c>
      <c r="H61" s="66">
        <f>SUMPRODUCT(H43:H59,I43:I59)*100/H60</f>
        <v>0</v>
      </c>
    </row>
    <row r="62" spans="1:9" ht="13.8" hidden="1" thickBot="1" x14ac:dyDescent="0.3">
      <c r="G62" s="59" t="s">
        <v>65</v>
      </c>
      <c r="H62" s="60">
        <f>100-H61</f>
        <v>100</v>
      </c>
    </row>
    <row r="63" spans="1:9" hidden="1" x14ac:dyDescent="0.25"/>
    <row r="64" spans="1:9" ht="19.2" hidden="1" customHeight="1" x14ac:dyDescent="0.25">
      <c r="A64" s="71" t="s">
        <v>118</v>
      </c>
      <c r="B64" s="70"/>
      <c r="C64" s="70"/>
      <c r="D64" s="70"/>
      <c r="E64" s="70"/>
      <c r="F64" s="70"/>
      <c r="G64" s="70"/>
      <c r="H64" s="70"/>
    </row>
    <row r="65" spans="1:14" hidden="1" x14ac:dyDescent="0.25"/>
    <row r="66" spans="1:14" ht="20.7" hidden="1" customHeight="1" x14ac:dyDescent="0.25">
      <c r="A66" s="961" t="s">
        <v>111</v>
      </c>
      <c r="B66" s="961"/>
      <c r="C66" s="961"/>
      <c r="D66" s="961"/>
      <c r="E66" s="961"/>
      <c r="F66" s="45"/>
      <c r="G66" s="45"/>
      <c r="H66" s="39"/>
      <c r="I66" s="39"/>
    </row>
    <row r="67" spans="1:14" s="51" customFormat="1" ht="6" hidden="1" customHeight="1" x14ac:dyDescent="0.25">
      <c r="A67"/>
      <c r="B67"/>
      <c r="C67"/>
      <c r="D67"/>
      <c r="E67"/>
      <c r="F67"/>
      <c r="G67"/>
      <c r="H67"/>
      <c r="I67"/>
      <c r="L67"/>
      <c r="M67"/>
      <c r="N67"/>
    </row>
    <row r="68" spans="1:14" ht="17.7" hidden="1" customHeight="1" x14ac:dyDescent="0.25">
      <c r="A68" s="41" t="s">
        <v>71</v>
      </c>
      <c r="B68" s="956" t="s">
        <v>113</v>
      </c>
      <c r="C68" s="956"/>
      <c r="D68" s="956"/>
      <c r="E68" s="956"/>
      <c r="F68" s="53"/>
      <c r="G68" s="50" t="str">
        <f>IF(OR(F68="YES",F69="YES",F70="YES"),"(i) a Profit Margin used for further research activities, or","")</f>
        <v/>
      </c>
    </row>
    <row r="69" spans="1:14" ht="17.7" hidden="1" customHeight="1" x14ac:dyDescent="0.25">
      <c r="A69" s="41" t="s">
        <v>72</v>
      </c>
      <c r="B69" s="956" t="s">
        <v>114</v>
      </c>
      <c r="C69" s="956"/>
      <c r="D69" s="956"/>
      <c r="E69" s="956"/>
      <c r="F69" s="53"/>
      <c r="G69" s="50" t="str">
        <f>IF(OR(F69="YES",F70="YES",F68="YES"),"(ii) an IP Assignment Fee for IP emanating from the contract","")</f>
        <v/>
      </c>
    </row>
    <row r="70" spans="1:14" ht="19.95" hidden="1" customHeight="1" x14ac:dyDescent="0.25">
      <c r="A70" s="41" t="s">
        <v>66</v>
      </c>
      <c r="B70" s="952" t="s">
        <v>115</v>
      </c>
      <c r="C70" s="953"/>
      <c r="D70" s="953"/>
      <c r="E70" s="954"/>
      <c r="F70" s="54"/>
    </row>
    <row r="71" spans="1:14" ht="18" hidden="1" customHeight="1" x14ac:dyDescent="0.25"/>
    <row r="72" spans="1:14" ht="40.950000000000003" hidden="1" customHeight="1" x14ac:dyDescent="0.25">
      <c r="A72" s="41"/>
      <c r="B72" s="955" t="s">
        <v>116</v>
      </c>
      <c r="C72" s="956"/>
      <c r="D72" s="956"/>
      <c r="E72" s="956"/>
      <c r="F72" s="978"/>
      <c r="G72" s="979"/>
      <c r="H72" s="979"/>
      <c r="I72" s="980"/>
    </row>
    <row r="73" spans="1:14" ht="40.950000000000003" hidden="1" customHeight="1" x14ac:dyDescent="0.25">
      <c r="A73" s="68"/>
      <c r="B73" s="955" t="s">
        <v>117</v>
      </c>
      <c r="C73" s="956"/>
      <c r="D73" s="956"/>
      <c r="E73" s="956"/>
      <c r="F73" s="978"/>
      <c r="G73" s="979"/>
      <c r="H73" s="979"/>
      <c r="I73" s="980"/>
    </row>
    <row r="74" spans="1:14" hidden="1" x14ac:dyDescent="0.25"/>
  </sheetData>
  <sheetProtection sheet="1" objects="1" scenarios="1" formatRows="0" selectLockedCells="1"/>
  <mergeCells count="52">
    <mergeCell ref="C4:E4"/>
    <mergeCell ref="F72:I72"/>
    <mergeCell ref="B73:E73"/>
    <mergeCell ref="F73:I73"/>
    <mergeCell ref="B18:I18"/>
    <mergeCell ref="C8:E8"/>
    <mergeCell ref="C9:E9"/>
    <mergeCell ref="A14:E14"/>
    <mergeCell ref="B11:I11"/>
    <mergeCell ref="B15:I15"/>
    <mergeCell ref="B16:I16"/>
    <mergeCell ref="B17:I17"/>
    <mergeCell ref="B23:E23"/>
    <mergeCell ref="B24:E24"/>
    <mergeCell ref="B25:E25"/>
    <mergeCell ref="B26:E26"/>
    <mergeCell ref="B31:E31"/>
    <mergeCell ref="B27:E27"/>
    <mergeCell ref="B28:E28"/>
    <mergeCell ref="A38:I38"/>
    <mergeCell ref="A39:I39"/>
    <mergeCell ref="C3:E3"/>
    <mergeCell ref="C5:E5"/>
    <mergeCell ref="C6:E6"/>
    <mergeCell ref="C7:E7"/>
    <mergeCell ref="A59:E59"/>
    <mergeCell ref="A37:E37"/>
    <mergeCell ref="A42:E42"/>
    <mergeCell ref="A43:E43"/>
    <mergeCell ref="A44:E44"/>
    <mergeCell ref="A45:E45"/>
    <mergeCell ref="A46:E46"/>
    <mergeCell ref="A50:E50"/>
    <mergeCell ref="A21:E21"/>
    <mergeCell ref="A47:E47"/>
    <mergeCell ref="B29:E29"/>
    <mergeCell ref="B30:E30"/>
    <mergeCell ref="B70:E70"/>
    <mergeCell ref="B72:E72"/>
    <mergeCell ref="A55:E55"/>
    <mergeCell ref="A57:E57"/>
    <mergeCell ref="A58:E58"/>
    <mergeCell ref="A56:E56"/>
    <mergeCell ref="A66:E66"/>
    <mergeCell ref="B68:E68"/>
    <mergeCell ref="B69:E69"/>
    <mergeCell ref="A52:E52"/>
    <mergeCell ref="A53:E53"/>
    <mergeCell ref="A54:E54"/>
    <mergeCell ref="A48:E48"/>
    <mergeCell ref="A49:E49"/>
    <mergeCell ref="A51:E51"/>
  </mergeCells>
  <conditionalFormatting sqref="G43:G59">
    <cfRule type="expression" dxfId="5" priority="3">
      <formula>G43="More"</formula>
    </cfRule>
    <cfRule type="expression" dxfId="4" priority="4">
      <formula>G43="Full Cost"</formula>
    </cfRule>
  </conditionalFormatting>
  <dataValidations xWindow="625" yWindow="560" count="2">
    <dataValidation type="list" allowBlank="1" showInputMessage="1" showErrorMessage="1" prompt="Select YES or NO (Uppercase only)" sqref="F23:F31 F68:F70 F43:F59" xr:uid="{00000000-0002-0000-0300-000000000000}">
      <formula1>"YES, NO"</formula1>
    </dataValidation>
    <dataValidation type="date" operator="greaterThanOrEqual" allowBlank="1" showInputMessage="1" showErrorMessage="1" error="Enter date in format dd-mmm-yyyy e.g. 02-Oct-2014" prompt="Enter date in format dd-mmm-yyyy e.g. 02-Oct-2018" sqref="C6:E6" xr:uid="{00000000-0002-0000-0300-000001000000}">
      <formula1>40179</formula1>
    </dataValidation>
  </dataValidations>
  <hyperlinks>
    <hyperlink ref="B19" location="'FULL COST BUDGET'!A1" display="Click here to Complete Full cost template" xr:uid="{00000000-0004-0000-0300-000000000000}"/>
    <hyperlink ref="B34" location="'CONTRACT PRICE ZAR'!A1" display="Quick link na CONTRACT PRICE ZAR" xr:uid="{00000000-0004-0000-0300-000001000000}"/>
  </hyperlinks>
  <pageMargins left="0.7" right="0.7" top="0.75" bottom="0.75" header="0.3" footer="0.3"/>
  <pageSetup paperSize="9" orientation="portrait" r:id="rId1"/>
  <ignoredErrors>
    <ignoredError sqref="G46:G5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4" tint="-0.249977111117893"/>
    <outlinePr summaryBelow="0"/>
    <pageSetUpPr fitToPage="1"/>
  </sheetPr>
  <dimension ref="A1:Y1708"/>
  <sheetViews>
    <sheetView showGridLines="0" topLeftCell="A85" zoomScale="73" zoomScaleNormal="73" workbookViewId="0">
      <selection activeCell="C93" sqref="C93:D93"/>
    </sheetView>
  </sheetViews>
  <sheetFormatPr defaultColWidth="9.33203125" defaultRowHeight="14.4" outlineLevelCol="2" x14ac:dyDescent="0.25"/>
  <cols>
    <col min="1" max="1" width="8.6640625" style="217" customWidth="1"/>
    <col min="2" max="2" width="5.44140625" style="217" customWidth="1"/>
    <col min="3" max="3" width="43.33203125" style="217" customWidth="1"/>
    <col min="4" max="4" width="21.33203125" style="217" customWidth="1"/>
    <col min="5" max="5" width="9.33203125" style="220" customWidth="1" outlineLevel="1"/>
    <col min="6" max="6" width="15.6640625" style="217" customWidth="1" outlineLevel="1"/>
    <col min="7" max="7" width="14.33203125" style="220" customWidth="1" outlineLevel="1" collapsed="1"/>
    <col min="8" max="8" width="14.33203125" style="220" customWidth="1" outlineLevel="2"/>
    <col min="9" max="9" width="14.33203125" style="217" customWidth="1" outlineLevel="2"/>
    <col min="10" max="10" width="14.33203125" style="220" customWidth="1" outlineLevel="1"/>
    <col min="11" max="11" width="14.33203125" style="220" customWidth="1" outlineLevel="2"/>
    <col min="12" max="12" width="14.33203125" style="217" customWidth="1" outlineLevel="2"/>
    <col min="13" max="13" width="14.33203125" style="220" customWidth="1" outlineLevel="1"/>
    <col min="14" max="15" width="14.33203125" style="220" customWidth="1" outlineLevel="2"/>
    <col min="16" max="16" width="14.33203125" style="220" customWidth="1" outlineLevel="1"/>
    <col min="17" max="18" width="14.33203125" style="220" customWidth="1" outlineLevel="2"/>
    <col min="19" max="19" width="14.33203125" style="220" customWidth="1" outlineLevel="1"/>
    <col min="20" max="20" width="15.6640625" style="772" customWidth="1"/>
    <col min="21" max="16384" width="9.33203125" style="217"/>
  </cols>
  <sheetData>
    <row r="1" spans="1:22" ht="17.25" customHeight="1" thickBot="1" x14ac:dyDescent="0.3">
      <c r="B1" s="711"/>
      <c r="C1" s="1003" t="s">
        <v>134</v>
      </c>
      <c r="D1" s="1003"/>
      <c r="E1" s="1003"/>
      <c r="F1" s="1003"/>
      <c r="G1" s="1003"/>
      <c r="H1" s="1003"/>
      <c r="I1" s="1003"/>
      <c r="J1" s="1003"/>
      <c r="K1" s="1003"/>
      <c r="L1" s="1003"/>
      <c r="M1" s="1003"/>
      <c r="N1" s="1003"/>
      <c r="O1" s="1003"/>
      <c r="P1" s="1003"/>
      <c r="Q1" s="1003"/>
      <c r="R1" s="1003"/>
      <c r="S1" s="1003"/>
      <c r="T1" s="1003"/>
    </row>
    <row r="2" spans="1:22" x14ac:dyDescent="0.3">
      <c r="C2" s="705" t="s">
        <v>1</v>
      </c>
      <c r="D2" s="712" t="str">
        <f>ProjectName</f>
        <v>Enter NAME</v>
      </c>
      <c r="E2" s="713"/>
      <c r="F2" s="713"/>
      <c r="G2" s="714"/>
      <c r="H2" s="715"/>
      <c r="I2" s="715"/>
      <c r="J2" s="715"/>
      <c r="K2" s="715"/>
      <c r="L2" s="715"/>
      <c r="M2" s="715"/>
      <c r="N2" s="715"/>
      <c r="O2" s="715"/>
      <c r="P2" s="715"/>
      <c r="Q2" s="715"/>
      <c r="R2" s="715"/>
      <c r="S2" s="715"/>
      <c r="T2" s="716"/>
    </row>
    <row r="3" spans="1:22" ht="15.75" customHeight="1" thickBot="1" x14ac:dyDescent="0.35">
      <c r="C3" s="706" t="s">
        <v>2</v>
      </c>
      <c r="D3" s="717" t="str">
        <f>IF(ISBLANK(Faculty),"",Faculty)</f>
        <v/>
      </c>
      <c r="E3" s="713"/>
      <c r="F3" s="713"/>
      <c r="G3" s="714"/>
      <c r="H3" s="715"/>
      <c r="I3" s="718"/>
      <c r="K3" s="719"/>
      <c r="L3" s="715"/>
      <c r="M3" s="715"/>
      <c r="N3" s="715"/>
      <c r="O3" s="715"/>
      <c r="P3" s="715"/>
      <c r="Q3" s="715"/>
      <c r="R3" s="715"/>
      <c r="S3" s="715"/>
      <c r="T3" s="716"/>
    </row>
    <row r="4" spans="1:22" ht="15" customHeight="1" x14ac:dyDescent="0.3">
      <c r="B4" s="720"/>
      <c r="C4" s="720"/>
      <c r="D4" s="720"/>
      <c r="E4" s="720"/>
      <c r="F4" s="720"/>
      <c r="G4" s="720"/>
      <c r="H4" s="720"/>
      <c r="I4" s="720"/>
      <c r="J4" s="720"/>
      <c r="K4" s="720"/>
      <c r="L4" s="720"/>
      <c r="M4" s="720"/>
      <c r="N4" s="721"/>
      <c r="O4" s="721"/>
      <c r="P4" s="721"/>
      <c r="Q4" s="721"/>
      <c r="R4" s="721"/>
      <c r="S4" s="721"/>
      <c r="T4" s="722"/>
    </row>
    <row r="5" spans="1:22" ht="15" customHeight="1" x14ac:dyDescent="0.25">
      <c r="B5" s="720"/>
      <c r="C5" s="218" t="s">
        <v>194</v>
      </c>
      <c r="D5" s="720"/>
      <c r="E5" s="720"/>
      <c r="F5" s="720"/>
      <c r="G5" s="720"/>
      <c r="H5" s="720"/>
      <c r="I5" s="720"/>
      <c r="J5" s="720"/>
      <c r="K5" s="720"/>
      <c r="L5" s="720"/>
      <c r="M5" s="720"/>
      <c r="N5" s="720"/>
      <c r="O5" s="720"/>
      <c r="P5" s="720"/>
      <c r="Q5" s="720"/>
      <c r="R5" s="720"/>
      <c r="S5" s="720"/>
      <c r="T5" s="720"/>
    </row>
    <row r="6" spans="1:22" ht="15" customHeight="1" x14ac:dyDescent="0.3">
      <c r="B6" s="723"/>
      <c r="C6" s="218" t="s">
        <v>215</v>
      </c>
      <c r="D6" s="723"/>
      <c r="E6" s="723"/>
      <c r="F6" s="724"/>
      <c r="G6" s="724"/>
      <c r="H6" s="723"/>
      <c r="I6" s="725"/>
      <c r="J6" s="726"/>
      <c r="K6" s="726"/>
      <c r="L6" s="721"/>
      <c r="M6" s="721"/>
      <c r="N6" s="721"/>
      <c r="O6" s="721"/>
      <c r="P6" s="721"/>
      <c r="Q6" s="721"/>
      <c r="R6" s="721"/>
      <c r="S6" s="721"/>
      <c r="T6" s="722"/>
    </row>
    <row r="7" spans="1:22" ht="15" customHeight="1" x14ac:dyDescent="0.3">
      <c r="A7" s="707"/>
      <c r="B7" s="723"/>
      <c r="C7" s="707" t="s">
        <v>312</v>
      </c>
      <c r="D7" s="723"/>
      <c r="E7" s="723"/>
      <c r="F7" s="724"/>
      <c r="G7" s="724"/>
      <c r="H7" s="723"/>
      <c r="I7" s="725"/>
      <c r="J7" s="726"/>
      <c r="K7" s="726"/>
      <c r="L7" s="721"/>
      <c r="M7" s="721"/>
      <c r="N7" s="721"/>
      <c r="O7" s="721"/>
      <c r="P7" s="721"/>
      <c r="Q7" s="721"/>
      <c r="R7" s="721"/>
      <c r="S7" s="721"/>
      <c r="T7" s="722"/>
    </row>
    <row r="8" spans="1:22" s="729" customFormat="1" ht="15" customHeight="1" x14ac:dyDescent="0.3">
      <c r="A8" s="1004" t="s">
        <v>4</v>
      </c>
      <c r="B8" s="1005"/>
      <c r="C8" s="1005"/>
      <c r="D8" s="1005"/>
      <c r="E8" s="727"/>
      <c r="F8" s="727"/>
      <c r="G8" s="693" t="s">
        <v>380</v>
      </c>
      <c r="H8" s="728"/>
      <c r="I8" s="728"/>
      <c r="J8" s="693" t="s">
        <v>381</v>
      </c>
      <c r="K8" s="728"/>
      <c r="L8" s="728"/>
      <c r="M8" s="693" t="s">
        <v>382</v>
      </c>
      <c r="N8" s="728"/>
      <c r="O8" s="728"/>
      <c r="P8" s="693" t="s">
        <v>383</v>
      </c>
      <c r="Q8" s="728"/>
      <c r="R8" s="728"/>
      <c r="S8" s="693" t="s">
        <v>384</v>
      </c>
      <c r="T8" s="828" t="s">
        <v>420</v>
      </c>
    </row>
    <row r="9" spans="1:22" ht="15" customHeight="1" x14ac:dyDescent="0.3">
      <c r="A9" s="221" t="s">
        <v>5</v>
      </c>
      <c r="E9" s="727"/>
      <c r="F9" s="727"/>
      <c r="G9" s="695">
        <v>2020</v>
      </c>
      <c r="H9" s="730"/>
      <c r="I9" s="730"/>
      <c r="J9" s="695">
        <f>G9+1</f>
        <v>2021</v>
      </c>
      <c r="K9" s="731"/>
      <c r="L9" s="731"/>
      <c r="M9" s="695">
        <f t="shared" ref="M9:S9" si="0">J9+1</f>
        <v>2022</v>
      </c>
      <c r="N9" s="731"/>
      <c r="O9" s="731"/>
      <c r="P9" s="695">
        <f t="shared" si="0"/>
        <v>2023</v>
      </c>
      <c r="Q9" s="731"/>
      <c r="R9" s="731"/>
      <c r="S9" s="695">
        <f t="shared" si="0"/>
        <v>2024</v>
      </c>
      <c r="T9" s="829" t="s">
        <v>421</v>
      </c>
    </row>
    <row r="10" spans="1:22" ht="45" customHeight="1" x14ac:dyDescent="0.25">
      <c r="A10" s="732"/>
      <c r="B10" s="219">
        <v>1.1000000000000001</v>
      </c>
      <c r="C10" s="733" t="str">
        <f>'FULL COST BUDGET'!C7</f>
        <v>US Professional personnel and US research support personnel</v>
      </c>
      <c r="D10" s="734" t="s">
        <v>38</v>
      </c>
      <c r="E10" s="645" t="s">
        <v>155</v>
      </c>
      <c r="F10" s="698" t="s">
        <v>235</v>
      </c>
      <c r="G10" s="223" t="s">
        <v>3</v>
      </c>
      <c r="H10" s="645" t="s">
        <v>155</v>
      </c>
      <c r="I10" s="698" t="s">
        <v>235</v>
      </c>
      <c r="J10" s="223" t="s">
        <v>3</v>
      </c>
      <c r="K10" s="645" t="s">
        <v>155</v>
      </c>
      <c r="L10" s="698" t="s">
        <v>235</v>
      </c>
      <c r="M10" s="223" t="s">
        <v>3</v>
      </c>
      <c r="N10" s="645" t="s">
        <v>155</v>
      </c>
      <c r="O10" s="698" t="s">
        <v>235</v>
      </c>
      <c r="P10" s="223" t="s">
        <v>3</v>
      </c>
      <c r="Q10" s="645" t="s">
        <v>155</v>
      </c>
      <c r="R10" s="698" t="s">
        <v>235</v>
      </c>
      <c r="S10" s="735" t="s">
        <v>3</v>
      </c>
      <c r="T10" s="736" t="s">
        <v>119</v>
      </c>
    </row>
    <row r="11" spans="1:22" s="219" customFormat="1" ht="15" customHeight="1" x14ac:dyDescent="0.25">
      <c r="A11" s="522"/>
      <c r="C11" s="737" t="str">
        <f>IF(ISBLANK('FULL COST BUDGET'!C8),"",'FULL COST BUDGET'!C8)</f>
        <v/>
      </c>
      <c r="D11" s="224">
        <f>IF(ISBLANK('FULL COST BUDGET'!D8),"",'FULL COST BUDGET'!D8)</f>
        <v>0</v>
      </c>
      <c r="E11" s="893" t="str">
        <f>IF(ISBLANK('FULL COST BUDGET'!E8),"",'FULL COST BUDGET'!E8)</f>
        <v/>
      </c>
      <c r="F11" s="889" t="str">
        <f>IF(ISBLANK('FULL COST BUDGET'!F8),"",'FULL COST BUDGET'!F8)</f>
        <v/>
      </c>
      <c r="G11" s="895">
        <f>IFERROR(F11*E11,0)</f>
        <v>0</v>
      </c>
      <c r="H11" s="319" t="str">
        <f>IF(ISBLANK('FULL COST BUDGET'!H8),"",'FULL COST BUDGET'!H8)</f>
        <v/>
      </c>
      <c r="I11" s="325">
        <f t="shared" ref="I11:I16" si="1">IF(ISBLANK(H11),0,IFERROR(F11*(1+StaffIncrPerc),0))</f>
        <v>0</v>
      </c>
      <c r="J11" s="895">
        <f>IFERROR(I11*H11,0)</f>
        <v>0</v>
      </c>
      <c r="K11" s="319" t="str">
        <f>IF(ISBLANK('FULL COST BUDGET'!K8),"",'FULL COST BUDGET'!K8)</f>
        <v/>
      </c>
      <c r="L11" s="325">
        <f t="shared" ref="L11:L16" si="2">IF(ISBLANK(K11),0,IFERROR(I11*(1+StaffIncrPerc),0))</f>
        <v>0</v>
      </c>
      <c r="M11" s="895">
        <f>IFERROR(L11*K11,0)</f>
        <v>0</v>
      </c>
      <c r="N11" s="319" t="str">
        <f>IF(ISBLANK('FULL COST BUDGET'!N8),"",'FULL COST BUDGET'!N8)</f>
        <v/>
      </c>
      <c r="O11" s="325">
        <f t="shared" ref="O11:O16" si="3">IF(ISBLANK(N11),0,IFERROR(L11*(1+StaffIncrPerc),0))</f>
        <v>0</v>
      </c>
      <c r="P11" s="895">
        <f>IFERROR(O11*N11,0)</f>
        <v>0</v>
      </c>
      <c r="Q11" s="704"/>
      <c r="R11" s="325">
        <f t="shared" ref="R11:R16" si="4">IF(ISBLANK(Q11),0,IFERROR(O11*(1+StaffIncrPerc),0))</f>
        <v>0</v>
      </c>
      <c r="S11" s="895">
        <f>IFERROR(R11*Q11,0)</f>
        <v>0</v>
      </c>
      <c r="T11" s="225">
        <f t="shared" ref="T11:T21" si="5">G11+J11+M11+P11+S11</f>
        <v>0</v>
      </c>
      <c r="V11" s="738"/>
    </row>
    <row r="12" spans="1:22" s="219" customFormat="1" ht="15" customHeight="1" x14ac:dyDescent="0.25">
      <c r="A12" s="739"/>
      <c r="C12" s="737" t="str">
        <f>IF(ISBLANK('FULL COST BUDGET'!C9),"",'FULL COST BUDGET'!C9)</f>
        <v/>
      </c>
      <c r="D12" s="224">
        <f>IF(ISBLANK('FULL COST BUDGET'!D9),"",'FULL COST BUDGET'!D9)</f>
        <v>0</v>
      </c>
      <c r="E12" s="893" t="str">
        <f>IF(ISBLANK('FULL COST BUDGET'!E9),"",'FULL COST BUDGET'!E9)</f>
        <v/>
      </c>
      <c r="F12" s="889" t="str">
        <f>IF(ISBLANK('FULL COST BUDGET'!F9),"",'FULL COST BUDGET'!F9)</f>
        <v/>
      </c>
      <c r="G12" s="895">
        <f t="shared" ref="G12:G16" si="6">IFERROR(F12*E12,0)</f>
        <v>0</v>
      </c>
      <c r="H12" s="319" t="str">
        <f>IF(ISBLANK('FULL COST BUDGET'!H9),"",'FULL COST BUDGET'!H9)</f>
        <v/>
      </c>
      <c r="I12" s="325">
        <f t="shared" si="1"/>
        <v>0</v>
      </c>
      <c r="J12" s="895">
        <f t="shared" ref="J12:J16" si="7">IFERROR(I12*H12,0)</f>
        <v>0</v>
      </c>
      <c r="K12" s="319" t="str">
        <f>IF(ISBLANK('FULL COST BUDGET'!K9),"",'FULL COST BUDGET'!K9)</f>
        <v/>
      </c>
      <c r="L12" s="325">
        <f t="shared" si="2"/>
        <v>0</v>
      </c>
      <c r="M12" s="895">
        <f t="shared" ref="M12:M16" si="8">IFERROR(L12*K12,0)</f>
        <v>0</v>
      </c>
      <c r="N12" s="319" t="str">
        <f>IF(ISBLANK('FULL COST BUDGET'!N9),"",'FULL COST BUDGET'!N9)</f>
        <v/>
      </c>
      <c r="O12" s="325">
        <f t="shared" si="3"/>
        <v>0</v>
      </c>
      <c r="P12" s="895">
        <f t="shared" ref="P12:P16" si="9">IFERROR(O12*N12,0)</f>
        <v>0</v>
      </c>
      <c r="Q12" s="319" t="str">
        <f>IF(ISBLANK('FULL COST BUDGET'!Q9),"",'FULL COST BUDGET'!Q9)</f>
        <v/>
      </c>
      <c r="R12" s="325">
        <f t="shared" si="4"/>
        <v>0</v>
      </c>
      <c r="S12" s="895">
        <f t="shared" ref="S12:S16" si="10">IFERROR(R12*Q12,0)</f>
        <v>0</v>
      </c>
      <c r="T12" s="225">
        <f t="shared" si="5"/>
        <v>0</v>
      </c>
    </row>
    <row r="13" spans="1:22" s="219" customFormat="1" ht="15" customHeight="1" x14ac:dyDescent="0.25">
      <c r="A13" s="404"/>
      <c r="C13" s="737" t="str">
        <f>IF(ISBLANK('FULL COST BUDGET'!C10),"",'FULL COST BUDGET'!C10)</f>
        <v/>
      </c>
      <c r="D13" s="224">
        <f>IF(ISBLANK('FULL COST BUDGET'!D10),"",'FULL COST BUDGET'!D10)</f>
        <v>0</v>
      </c>
      <c r="E13" s="893" t="str">
        <f>IF(ISBLANK('FULL COST BUDGET'!E10),"",'FULL COST BUDGET'!E10)</f>
        <v/>
      </c>
      <c r="F13" s="889" t="str">
        <f>IF(ISBLANK('FULL COST BUDGET'!F10),"",'FULL COST BUDGET'!F10)</f>
        <v/>
      </c>
      <c r="G13" s="895">
        <f t="shared" si="6"/>
        <v>0</v>
      </c>
      <c r="H13" s="319" t="str">
        <f>IF(ISBLANK('FULL COST BUDGET'!H10),"",'FULL COST BUDGET'!H10)</f>
        <v/>
      </c>
      <c r="I13" s="325">
        <f t="shared" si="1"/>
        <v>0</v>
      </c>
      <c r="J13" s="895">
        <f t="shared" si="7"/>
        <v>0</v>
      </c>
      <c r="K13" s="319" t="str">
        <f>IF(ISBLANK('FULL COST BUDGET'!K10),"",'FULL COST BUDGET'!K10)</f>
        <v/>
      </c>
      <c r="L13" s="325">
        <f t="shared" si="2"/>
        <v>0</v>
      </c>
      <c r="M13" s="895">
        <f t="shared" si="8"/>
        <v>0</v>
      </c>
      <c r="N13" s="319" t="str">
        <f>IF(ISBLANK('FULL COST BUDGET'!N10),"",'FULL COST BUDGET'!N10)</f>
        <v/>
      </c>
      <c r="O13" s="325">
        <f t="shared" si="3"/>
        <v>0</v>
      </c>
      <c r="P13" s="895">
        <f t="shared" si="9"/>
        <v>0</v>
      </c>
      <c r="Q13" s="319" t="str">
        <f>IF(ISBLANK('FULL COST BUDGET'!Q10),"",'FULL COST BUDGET'!Q10)</f>
        <v/>
      </c>
      <c r="R13" s="325">
        <f t="shared" si="4"/>
        <v>0</v>
      </c>
      <c r="S13" s="895">
        <f t="shared" si="10"/>
        <v>0</v>
      </c>
      <c r="T13" s="225">
        <f t="shared" si="5"/>
        <v>0</v>
      </c>
    </row>
    <row r="14" spans="1:22" s="219" customFormat="1" ht="15" customHeight="1" x14ac:dyDescent="0.25">
      <c r="A14" s="739"/>
      <c r="C14" s="737" t="str">
        <f>IF(ISBLANK('FULL COST BUDGET'!C11),"",'FULL COST BUDGET'!C11)</f>
        <v/>
      </c>
      <c r="D14" s="224">
        <f>IF(ISBLANK('FULL COST BUDGET'!D11),"",'FULL COST BUDGET'!D11)</f>
        <v>0</v>
      </c>
      <c r="E14" s="893" t="str">
        <f>IF(ISBLANK('FULL COST BUDGET'!E11),"",'FULL COST BUDGET'!E11)</f>
        <v/>
      </c>
      <c r="F14" s="889" t="str">
        <f>IF(ISBLANK('FULL COST BUDGET'!F11),"",'FULL COST BUDGET'!F11)</f>
        <v/>
      </c>
      <c r="G14" s="895">
        <f t="shared" si="6"/>
        <v>0</v>
      </c>
      <c r="H14" s="319" t="str">
        <f>IF(ISBLANK('FULL COST BUDGET'!H11),"",'FULL COST BUDGET'!H11)</f>
        <v/>
      </c>
      <c r="I14" s="325">
        <f t="shared" si="1"/>
        <v>0</v>
      </c>
      <c r="J14" s="895">
        <f t="shared" si="7"/>
        <v>0</v>
      </c>
      <c r="K14" s="319" t="str">
        <f>IF(ISBLANK('FULL COST BUDGET'!K11),"",'FULL COST BUDGET'!K11)</f>
        <v/>
      </c>
      <c r="L14" s="325">
        <f t="shared" si="2"/>
        <v>0</v>
      </c>
      <c r="M14" s="895">
        <f t="shared" si="8"/>
        <v>0</v>
      </c>
      <c r="N14" s="319" t="str">
        <f>IF(ISBLANK('FULL COST BUDGET'!N11),"",'FULL COST BUDGET'!N11)</f>
        <v/>
      </c>
      <c r="O14" s="325">
        <f t="shared" si="3"/>
        <v>0</v>
      </c>
      <c r="P14" s="895">
        <f t="shared" si="9"/>
        <v>0</v>
      </c>
      <c r="Q14" s="319" t="str">
        <f>IF(ISBLANK('FULL COST BUDGET'!Q11),"",'FULL COST BUDGET'!Q11)</f>
        <v/>
      </c>
      <c r="R14" s="325">
        <f t="shared" si="4"/>
        <v>0</v>
      </c>
      <c r="S14" s="895">
        <f t="shared" si="10"/>
        <v>0</v>
      </c>
      <c r="T14" s="225">
        <f t="shared" si="5"/>
        <v>0</v>
      </c>
    </row>
    <row r="15" spans="1:22" s="219" customFormat="1" ht="15" customHeight="1" x14ac:dyDescent="0.25">
      <c r="A15" s="404"/>
      <c r="C15" s="737" t="str">
        <f>IF(ISBLANK('FULL COST BUDGET'!C12),"",'FULL COST BUDGET'!C12)</f>
        <v/>
      </c>
      <c r="D15" s="224">
        <f>IF(ISBLANK('FULL COST BUDGET'!D12),"",'FULL COST BUDGET'!D12)</f>
        <v>0</v>
      </c>
      <c r="E15" s="893" t="str">
        <f>IF(ISBLANK('FULL COST BUDGET'!E12),"",'FULL COST BUDGET'!E12)</f>
        <v/>
      </c>
      <c r="F15" s="889" t="str">
        <f>IF(ISBLANK('FULL COST BUDGET'!F12),"",'FULL COST BUDGET'!F12)</f>
        <v/>
      </c>
      <c r="G15" s="895">
        <f t="shared" si="6"/>
        <v>0</v>
      </c>
      <c r="H15" s="319" t="str">
        <f>IF(ISBLANK('FULL COST BUDGET'!H12),"",'FULL COST BUDGET'!H12)</f>
        <v/>
      </c>
      <c r="I15" s="325">
        <f t="shared" si="1"/>
        <v>0</v>
      </c>
      <c r="J15" s="895">
        <f t="shared" si="7"/>
        <v>0</v>
      </c>
      <c r="K15" s="319" t="str">
        <f>IF(ISBLANK('FULL COST BUDGET'!K12),"",'FULL COST BUDGET'!K12)</f>
        <v/>
      </c>
      <c r="L15" s="325">
        <f t="shared" si="2"/>
        <v>0</v>
      </c>
      <c r="M15" s="895">
        <f t="shared" si="8"/>
        <v>0</v>
      </c>
      <c r="N15" s="319" t="str">
        <f>IF(ISBLANK('FULL COST BUDGET'!N12),"",'FULL COST BUDGET'!N12)</f>
        <v/>
      </c>
      <c r="O15" s="325">
        <f t="shared" si="3"/>
        <v>0</v>
      </c>
      <c r="P15" s="895">
        <f t="shared" si="9"/>
        <v>0</v>
      </c>
      <c r="Q15" s="319" t="str">
        <f>IF(ISBLANK('FULL COST BUDGET'!Q12),"",'FULL COST BUDGET'!Q12)</f>
        <v/>
      </c>
      <c r="R15" s="325">
        <f t="shared" si="4"/>
        <v>0</v>
      </c>
      <c r="S15" s="895">
        <f t="shared" si="10"/>
        <v>0</v>
      </c>
      <c r="T15" s="225">
        <f t="shared" si="5"/>
        <v>0</v>
      </c>
    </row>
    <row r="16" spans="1:22" s="219" customFormat="1" ht="15" customHeight="1" x14ac:dyDescent="0.25">
      <c r="A16" s="404"/>
      <c r="C16" s="737" t="str">
        <f>IF(ISBLANK('FULL COST BUDGET'!C13),"",'FULL COST BUDGET'!C13)</f>
        <v/>
      </c>
      <c r="D16" s="740">
        <f>IF(ISBLANK('FULL COST BUDGET'!D13),"",'FULL COST BUDGET'!D13)</f>
        <v>0</v>
      </c>
      <c r="E16" s="893" t="str">
        <f>IF(ISBLANK('FULL COST BUDGET'!E13),"",'FULL COST BUDGET'!E13)</f>
        <v/>
      </c>
      <c r="F16" s="889" t="str">
        <f>IF(ISBLANK('FULL COST BUDGET'!F13),"",'FULL COST BUDGET'!F13)</f>
        <v/>
      </c>
      <c r="G16" s="895">
        <f t="shared" si="6"/>
        <v>0</v>
      </c>
      <c r="H16" s="319" t="str">
        <f>IF(ISBLANK('FULL COST BUDGET'!H13),"",'FULL COST BUDGET'!H13)</f>
        <v/>
      </c>
      <c r="I16" s="325">
        <f t="shared" si="1"/>
        <v>0</v>
      </c>
      <c r="J16" s="895">
        <f t="shared" si="7"/>
        <v>0</v>
      </c>
      <c r="K16" s="320" t="str">
        <f>IF(ISBLANK('FULL COST BUDGET'!K13),"",'FULL COST BUDGET'!K13)</f>
        <v/>
      </c>
      <c r="L16" s="325">
        <f t="shared" si="2"/>
        <v>0</v>
      </c>
      <c r="M16" s="895">
        <f t="shared" si="8"/>
        <v>0</v>
      </c>
      <c r="N16" s="320" t="str">
        <f>IF(ISBLANK('FULL COST BUDGET'!N13),"",'FULL COST BUDGET'!N13)</f>
        <v/>
      </c>
      <c r="O16" s="325">
        <f t="shared" si="3"/>
        <v>0</v>
      </c>
      <c r="P16" s="895">
        <f t="shared" si="9"/>
        <v>0</v>
      </c>
      <c r="Q16" s="320" t="str">
        <f>IF(ISBLANK('FULL COST BUDGET'!Q13),"",'FULL COST BUDGET'!Q13)</f>
        <v/>
      </c>
      <c r="R16" s="325">
        <f t="shared" si="4"/>
        <v>0</v>
      </c>
      <c r="S16" s="895">
        <f t="shared" si="10"/>
        <v>0</v>
      </c>
      <c r="T16" s="227">
        <f t="shared" si="5"/>
        <v>0</v>
      </c>
    </row>
    <row r="17" spans="1:20" s="219" customFormat="1" ht="15.75" customHeight="1" thickBot="1" x14ac:dyDescent="0.3">
      <c r="A17" s="404"/>
      <c r="C17" s="741" t="s">
        <v>120</v>
      </c>
      <c r="D17" s="831"/>
      <c r="E17" s="834"/>
      <c r="F17" s="764"/>
      <c r="G17" s="381">
        <f>SUM(G11:G16)</f>
        <v>0</v>
      </c>
      <c r="H17" s="840"/>
      <c r="I17" s="841"/>
      <c r="J17" s="386">
        <f>SUM(J11:J16)</f>
        <v>0</v>
      </c>
      <c r="K17" s="531"/>
      <c r="L17" s="842"/>
      <c r="M17" s="843">
        <f>SUM(M11:M16)</f>
        <v>0</v>
      </c>
      <c r="N17" s="531"/>
      <c r="O17" s="842"/>
      <c r="P17" s="843">
        <f>SUM(P11:P16)</f>
        <v>0</v>
      </c>
      <c r="Q17" s="531"/>
      <c r="R17" s="842"/>
      <c r="S17" s="832">
        <f>SUM(S11:S16)</f>
        <v>0</v>
      </c>
      <c r="T17" s="237">
        <f>SUM(T11:T16)</f>
        <v>0</v>
      </c>
    </row>
    <row r="18" spans="1:20" s="219" customFormat="1" ht="15" customHeight="1" x14ac:dyDescent="0.25">
      <c r="A18" s="732"/>
      <c r="B18" s="219">
        <v>1.2</v>
      </c>
      <c r="C18" s="1007" t="str">
        <f>'FULL COST BUDGET'!C15</f>
        <v>External personnel (e.g. Consultants)</v>
      </c>
      <c r="D18" s="1007"/>
      <c r="E18" s="645" t="s">
        <v>155</v>
      </c>
      <c r="F18" s="644" t="s">
        <v>235</v>
      </c>
      <c r="G18" s="374" t="s">
        <v>3</v>
      </c>
      <c r="H18" s="646" t="s">
        <v>155</v>
      </c>
      <c r="I18" s="833" t="s">
        <v>235</v>
      </c>
      <c r="J18" s="374" t="s">
        <v>3</v>
      </c>
      <c r="K18" s="646" t="s">
        <v>155</v>
      </c>
      <c r="L18" s="833" t="s">
        <v>235</v>
      </c>
      <c r="M18" s="374" t="s">
        <v>3</v>
      </c>
      <c r="N18" s="646" t="s">
        <v>155</v>
      </c>
      <c r="O18" s="833" t="s">
        <v>235</v>
      </c>
      <c r="P18" s="374" t="s">
        <v>3</v>
      </c>
      <c r="Q18" s="646" t="s">
        <v>155</v>
      </c>
      <c r="R18" s="833" t="s">
        <v>235</v>
      </c>
      <c r="S18" s="374" t="s">
        <v>3</v>
      </c>
      <c r="T18" s="742"/>
    </row>
    <row r="19" spans="1:20" s="219" customFormat="1" ht="15" customHeight="1" x14ac:dyDescent="0.25">
      <c r="A19" s="522"/>
      <c r="C19" s="1008" t="str">
        <f>IF(ISBLANK('FULL COST BUDGET'!C16),"",'FULL COST BUDGET'!C16)</f>
        <v/>
      </c>
      <c r="D19" s="1008"/>
      <c r="E19" s="319" t="str">
        <f>IF(ISBLANK('FULL COST BUDGET'!E16),"",'FULL COST BUDGET'!E16)</f>
        <v/>
      </c>
      <c r="F19" s="743" t="str">
        <f>IF(ISBLANK('FULL COST BUDGET'!F16),"",'FULL COST BUDGET'!F16)</f>
        <v/>
      </c>
      <c r="G19" s="895">
        <f>IF(ISBLANK('FULL COST BUDGET'!G16),"",'FULL COST BUDGET'!G16)</f>
        <v>0</v>
      </c>
      <c r="H19" s="319" t="str">
        <f>IF(ISBLANK('FULL COST BUDGET'!H16),"",'FULL COST BUDGET'!H16)</f>
        <v/>
      </c>
      <c r="I19" s="325" t="str">
        <f>IF(ISBLANK('FULL COST BUDGET'!I16),"",'FULL COST BUDGET'!I16)</f>
        <v/>
      </c>
      <c r="J19" s="895">
        <f>IFERROR(I19*H19,0)</f>
        <v>0</v>
      </c>
      <c r="K19" s="319" t="str">
        <f>IF(ISBLANK('FULL COST BUDGET'!K16),"",'FULL COST BUDGET'!K16)</f>
        <v/>
      </c>
      <c r="L19" s="325" t="str">
        <f>IF(ISBLANK('FULL COST BUDGET'!L16),"",'FULL COST BUDGET'!L16)</f>
        <v/>
      </c>
      <c r="M19" s="895">
        <f>IFERROR(L19*K19,0)</f>
        <v>0</v>
      </c>
      <c r="N19" s="319" t="str">
        <f>IF(ISBLANK('FULL COST BUDGET'!N16),"",'FULL COST BUDGET'!N16)</f>
        <v/>
      </c>
      <c r="O19" s="325" t="str">
        <f>IF(ISBLANK('FULL COST BUDGET'!O16),"",'FULL COST BUDGET'!O16)</f>
        <v/>
      </c>
      <c r="P19" s="325">
        <f>IFERROR(O19*N19,0)</f>
        <v>0</v>
      </c>
      <c r="Q19" s="319" t="str">
        <f>IF(ISBLANK('FULL COST BUDGET'!Q16),"",'FULL COST BUDGET'!Q16)</f>
        <v/>
      </c>
      <c r="R19" s="325" t="str">
        <f>IF(ISBLANK('FULL COST BUDGET'!R16),"",'FULL COST BUDGET'!R16)</f>
        <v/>
      </c>
      <c r="S19" s="895">
        <f t="shared" ref="S19:S21" si="11">IFERROR(R19*Q19,0)</f>
        <v>0</v>
      </c>
      <c r="T19" s="227">
        <f t="shared" si="5"/>
        <v>0</v>
      </c>
    </row>
    <row r="20" spans="1:20" s="219" customFormat="1" ht="15" customHeight="1" x14ac:dyDescent="0.25">
      <c r="A20" s="222"/>
      <c r="C20" s="1008" t="str">
        <f>IF(ISBLANK('FULL COST BUDGET'!C17),"",'FULL COST BUDGET'!C17)</f>
        <v/>
      </c>
      <c r="D20" s="1008"/>
      <c r="E20" s="319" t="str">
        <f>IF(ISBLANK('FULL COST BUDGET'!E17),"",'FULL COST BUDGET'!E17)</f>
        <v/>
      </c>
      <c r="F20" s="743" t="str">
        <f>IF(ISBLANK('FULL COST BUDGET'!F17),"",'FULL COST BUDGET'!F17)</f>
        <v/>
      </c>
      <c r="G20" s="895">
        <f>IF(ISBLANK('FULL COST BUDGET'!G17),"",'FULL COST BUDGET'!G17)</f>
        <v>0</v>
      </c>
      <c r="H20" s="319" t="str">
        <f>IF(ISBLANK('FULL COST BUDGET'!H17),"",'FULL COST BUDGET'!H17)</f>
        <v/>
      </c>
      <c r="I20" s="325" t="str">
        <f>IF(ISBLANK('FULL COST BUDGET'!I17),"",'FULL COST BUDGET'!I17)</f>
        <v/>
      </c>
      <c r="J20" s="895">
        <f t="shared" ref="J20:J21" si="12">IFERROR(I20*H20,0)</f>
        <v>0</v>
      </c>
      <c r="K20" s="319" t="str">
        <f>IF(ISBLANK('FULL COST BUDGET'!K17),"",'FULL COST BUDGET'!K17)</f>
        <v/>
      </c>
      <c r="L20" s="325" t="str">
        <f>IF(ISBLANK('FULL COST BUDGET'!L17),"",'FULL COST BUDGET'!L17)</f>
        <v/>
      </c>
      <c r="M20" s="895">
        <f t="shared" ref="M20:M21" si="13">IFERROR(L20*K20,0)</f>
        <v>0</v>
      </c>
      <c r="N20" s="319" t="str">
        <f>IF(ISBLANK('FULL COST BUDGET'!N17),"",'FULL COST BUDGET'!N17)</f>
        <v/>
      </c>
      <c r="O20" s="325" t="str">
        <f>IF(ISBLANK('FULL COST BUDGET'!O17),"",'FULL COST BUDGET'!O17)</f>
        <v/>
      </c>
      <c r="P20" s="325">
        <f t="shared" ref="P20:P21" si="14">IFERROR(O20*N20,0)</f>
        <v>0</v>
      </c>
      <c r="Q20" s="319" t="str">
        <f>IF(ISBLANK('FULL COST BUDGET'!Q17),"",'FULL COST BUDGET'!Q17)</f>
        <v/>
      </c>
      <c r="R20" s="325" t="str">
        <f>IF(ISBLANK('FULL COST BUDGET'!R17),"",'FULL COST BUDGET'!R17)</f>
        <v/>
      </c>
      <c r="S20" s="895">
        <f t="shared" si="11"/>
        <v>0</v>
      </c>
      <c r="T20" s="225">
        <f t="shared" si="5"/>
        <v>0</v>
      </c>
    </row>
    <row r="21" spans="1:20" s="219" customFormat="1" ht="15" customHeight="1" x14ac:dyDescent="0.25">
      <c r="A21" s="222"/>
      <c r="C21" s="1008" t="str">
        <f>IF(ISBLANK('FULL COST BUDGET'!C18),"",'FULL COST BUDGET'!C18)</f>
        <v/>
      </c>
      <c r="D21" s="1008"/>
      <c r="E21" s="320" t="str">
        <f>IF(ISBLANK('FULL COST BUDGET'!E18),"",'FULL COST BUDGET'!E18)</f>
        <v/>
      </c>
      <c r="F21" s="743" t="str">
        <f>IF(ISBLANK('FULL COST BUDGET'!F18),"",'FULL COST BUDGET'!F18)</f>
        <v/>
      </c>
      <c r="G21" s="895">
        <f>IF(ISBLANK('FULL COST BUDGET'!G18),"",'FULL COST BUDGET'!G18)</f>
        <v>0</v>
      </c>
      <c r="H21" s="319" t="str">
        <f>IF(ISBLANK('FULL COST BUDGET'!H18),"",'FULL COST BUDGET'!H18)</f>
        <v/>
      </c>
      <c r="I21" s="321" t="str">
        <f>IF(ISBLANK('FULL COST BUDGET'!I18),"",'FULL COST BUDGET'!I18)</f>
        <v/>
      </c>
      <c r="J21" s="895">
        <f t="shared" si="12"/>
        <v>0</v>
      </c>
      <c r="K21" s="319" t="str">
        <f>IF(ISBLANK('FULL COST BUDGET'!K18),"",'FULL COST BUDGET'!K18)</f>
        <v/>
      </c>
      <c r="L21" s="321" t="str">
        <f>IF(ISBLANK('FULL COST BUDGET'!L18),"",'FULL COST BUDGET'!L18)</f>
        <v/>
      </c>
      <c r="M21" s="895">
        <f t="shared" si="13"/>
        <v>0</v>
      </c>
      <c r="N21" s="319" t="str">
        <f>IF(ISBLANK('FULL COST BUDGET'!N18),"",'FULL COST BUDGET'!N18)</f>
        <v/>
      </c>
      <c r="O21" s="321" t="str">
        <f>IF(ISBLANK('FULL COST BUDGET'!O18),"",'FULL COST BUDGET'!O18)</f>
        <v/>
      </c>
      <c r="P21" s="325">
        <f t="shared" si="14"/>
        <v>0</v>
      </c>
      <c r="Q21" s="319" t="str">
        <f>IF(ISBLANK('FULL COST BUDGET'!Q18),"",'FULL COST BUDGET'!Q18)</f>
        <v/>
      </c>
      <c r="R21" s="321" t="str">
        <f>IF(ISBLANK('FULL COST BUDGET'!R18),"",'FULL COST BUDGET'!R18)</f>
        <v/>
      </c>
      <c r="S21" s="895">
        <f t="shared" si="11"/>
        <v>0</v>
      </c>
      <c r="T21" s="227">
        <f t="shared" si="5"/>
        <v>0</v>
      </c>
    </row>
    <row r="22" spans="1:20" ht="15.75" customHeight="1" x14ac:dyDescent="0.25">
      <c r="A22" s="744"/>
      <c r="B22" s="739"/>
      <c r="C22" s="1009" t="s">
        <v>125</v>
      </c>
      <c r="D22" s="1010"/>
      <c r="E22" s="835"/>
      <c r="F22" s="764"/>
      <c r="G22" s="871">
        <f>SUM(G19:G21)</f>
        <v>0</v>
      </c>
      <c r="H22"/>
      <c r="I22"/>
      <c r="J22" s="871">
        <f t="shared" ref="J22:S22" si="15">SUM(J19:J21)</f>
        <v>0</v>
      </c>
      <c r="K22"/>
      <c r="L22"/>
      <c r="M22" s="871">
        <f t="shared" si="15"/>
        <v>0</v>
      </c>
      <c r="N22"/>
      <c r="O22"/>
      <c r="P22" s="871">
        <f t="shared" si="15"/>
        <v>0</v>
      </c>
      <c r="Q22"/>
      <c r="R22"/>
      <c r="S22" s="871">
        <f t="shared" si="15"/>
        <v>0</v>
      </c>
      <c r="T22" s="745">
        <f>SUM(T19:T21)</f>
        <v>0</v>
      </c>
    </row>
    <row r="23" spans="1:20" ht="15.75" customHeight="1" thickBot="1" x14ac:dyDescent="0.3">
      <c r="A23" s="222"/>
      <c r="B23" s="219"/>
      <c r="C23" s="937" t="s">
        <v>121</v>
      </c>
      <c r="D23" s="1011"/>
      <c r="E23" s="836"/>
      <c r="F23" s="837"/>
      <c r="G23" s="384">
        <f>G17+G22</f>
        <v>0</v>
      </c>
      <c r="H23"/>
      <c r="I23"/>
      <c r="J23" s="384">
        <f t="shared" ref="J23:S23" si="16">J17+J22</f>
        <v>0</v>
      </c>
      <c r="K23"/>
      <c r="L23"/>
      <c r="M23" s="384">
        <f t="shared" si="16"/>
        <v>0</v>
      </c>
      <c r="N23"/>
      <c r="O23"/>
      <c r="P23" s="384">
        <f t="shared" si="16"/>
        <v>0</v>
      </c>
      <c r="Q23"/>
      <c r="R23"/>
      <c r="S23" s="384">
        <f t="shared" si="16"/>
        <v>0</v>
      </c>
      <c r="T23" s="385">
        <f>T17+T22</f>
        <v>0</v>
      </c>
    </row>
    <row r="24" spans="1:20" s="746" customFormat="1" ht="15" customHeight="1" x14ac:dyDescent="0.3">
      <c r="E24" s="727"/>
      <c r="F24" s="727"/>
      <c r="G24" s="653"/>
      <c r="H24" s="653"/>
      <c r="I24" s="653"/>
      <c r="J24" s="653"/>
      <c r="K24" s="653"/>
      <c r="L24" s="653"/>
      <c r="M24" s="653"/>
      <c r="N24" s="653"/>
      <c r="O24" s="653"/>
      <c r="P24" s="653"/>
      <c r="Q24" s="653"/>
      <c r="R24" s="653"/>
      <c r="S24" s="653"/>
      <c r="T24" s="747"/>
    </row>
    <row r="25" spans="1:20" ht="26.4" customHeight="1" x14ac:dyDescent="0.25">
      <c r="A25" s="221" t="s">
        <v>6</v>
      </c>
      <c r="B25" s="219"/>
      <c r="C25" s="219"/>
      <c r="D25" s="219"/>
      <c r="E25" s="228" t="s">
        <v>40</v>
      </c>
      <c r="F25" s="748" t="s">
        <v>239</v>
      </c>
      <c r="G25" s="223" t="s">
        <v>3</v>
      </c>
      <c r="H25" s="228" t="s">
        <v>40</v>
      </c>
      <c r="I25" s="748" t="s">
        <v>239</v>
      </c>
      <c r="J25" s="223" t="s">
        <v>3</v>
      </c>
      <c r="K25" s="228" t="s">
        <v>40</v>
      </c>
      <c r="L25" s="748" t="s">
        <v>239</v>
      </c>
      <c r="M25" s="223" t="s">
        <v>3</v>
      </c>
      <c r="N25" s="228" t="s">
        <v>40</v>
      </c>
      <c r="O25" s="748" t="s">
        <v>239</v>
      </c>
      <c r="P25" s="223" t="s">
        <v>3</v>
      </c>
      <c r="Q25" s="228" t="s">
        <v>40</v>
      </c>
      <c r="R25" s="748" t="s">
        <v>239</v>
      </c>
      <c r="S25" s="223" t="s">
        <v>3</v>
      </c>
      <c r="T25" s="749" t="s">
        <v>119</v>
      </c>
    </row>
    <row r="26" spans="1:20" s="219" customFormat="1" ht="15" customHeight="1" x14ac:dyDescent="0.25">
      <c r="A26" s="80"/>
      <c r="B26" s="219">
        <v>2.1</v>
      </c>
      <c r="C26" s="1012" t="str">
        <f>IF(ISBLANK('FULL COST BUDGET'!C23),"",'FULL COST BUDGET'!C23)</f>
        <v>Computers &amp; hardware</v>
      </c>
      <c r="D26" s="1012"/>
      <c r="E26" s="319">
        <f>IF(ISBLANK('FULL COST BUDGET'!E23),"",'FULL COST BUDGET'!E23)</f>
        <v>1</v>
      </c>
      <c r="F26" s="743" t="str">
        <f>IF(ISBLANK('FULL COST BUDGET'!F23),"",'FULL COST BUDGET'!F23)</f>
        <v/>
      </c>
      <c r="G26" s="895">
        <f t="shared" ref="G26:G28" si="17">IFERROR(F26*E26,0)</f>
        <v>0</v>
      </c>
      <c r="H26" s="319" t="str">
        <f>IF(ISBLANK('FULL COST BUDGET'!H23),"",'FULL COST BUDGET'!H23)</f>
        <v/>
      </c>
      <c r="I26" s="743" t="str">
        <f>IF(ISBLANK('FULL COST BUDGET'!I23),"",'FULL COST BUDGET'!I23)</f>
        <v/>
      </c>
      <c r="J26" s="895">
        <f t="shared" ref="J26:J28" si="18">IFERROR(I26*H26,0)</f>
        <v>0</v>
      </c>
      <c r="K26" s="319" t="str">
        <f>IF(ISBLANK('FULL COST BUDGET'!K23),"",'FULL COST BUDGET'!K23)</f>
        <v/>
      </c>
      <c r="L26" s="743" t="str">
        <f>IF(ISBLANK('FULL COST BUDGET'!L23),"",'FULL COST BUDGET'!L23)</f>
        <v/>
      </c>
      <c r="M26" s="895">
        <f t="shared" ref="M26:M28" si="19">IFERROR(L26*K26,0)</f>
        <v>0</v>
      </c>
      <c r="N26" s="319" t="str">
        <f>IF(ISBLANK('FULL COST BUDGET'!N23),"",'FULL COST BUDGET'!N23)</f>
        <v/>
      </c>
      <c r="O26" s="743" t="str">
        <f>IF(ISBLANK('FULL COST BUDGET'!O23),"",'FULL COST BUDGET'!O23)</f>
        <v/>
      </c>
      <c r="P26" s="895">
        <f t="shared" ref="P26:P28" si="20">IFERROR(O26*N26,0)</f>
        <v>0</v>
      </c>
      <c r="Q26" s="319" t="str">
        <f>IF(ISBLANK('FULL COST BUDGET'!Q23),"",'FULL COST BUDGET'!Q23)</f>
        <v/>
      </c>
      <c r="R26" s="743" t="str">
        <f>IF(ISBLANK('FULL COST BUDGET'!R23),"",'FULL COST BUDGET'!R23)</f>
        <v/>
      </c>
      <c r="S26" s="895">
        <f t="shared" ref="S26:S28" si="21">IFERROR(R26*Q26,0)</f>
        <v>0</v>
      </c>
      <c r="T26" s="227">
        <f>G26+J26+M26+P26+S26</f>
        <v>0</v>
      </c>
    </row>
    <row r="27" spans="1:20" s="219" customFormat="1" ht="15" customHeight="1" x14ac:dyDescent="0.25">
      <c r="A27" s="222"/>
      <c r="B27" s="219">
        <v>2.2000000000000002</v>
      </c>
      <c r="C27" s="1008" t="str">
        <f>IF(ISBLANK('FULL COST BUDGET'!C24),"",'FULL COST BUDGET'!C24)</f>
        <v>Other</v>
      </c>
      <c r="D27" s="1008"/>
      <c r="E27" s="319" t="str">
        <f>IF(ISBLANK('FULL COST BUDGET'!E24),"",'FULL COST BUDGET'!E24)</f>
        <v/>
      </c>
      <c r="F27" s="743" t="str">
        <f>IF(ISBLANK('FULL COST BUDGET'!F24),"",'FULL COST BUDGET'!F24)</f>
        <v/>
      </c>
      <c r="G27" s="895">
        <f t="shared" si="17"/>
        <v>0</v>
      </c>
      <c r="H27" s="319" t="str">
        <f>IF(ISBLANK('FULL COST BUDGET'!H24),"",'FULL COST BUDGET'!H24)</f>
        <v/>
      </c>
      <c r="I27" s="743" t="str">
        <f>IF(ISBLANK('FULL COST BUDGET'!I24),"",'FULL COST BUDGET'!I24)</f>
        <v/>
      </c>
      <c r="J27" s="895">
        <f t="shared" si="18"/>
        <v>0</v>
      </c>
      <c r="K27" s="319" t="str">
        <f>IF(ISBLANK('FULL COST BUDGET'!K24),"",'FULL COST BUDGET'!K24)</f>
        <v/>
      </c>
      <c r="L27" s="743" t="str">
        <f>IF(ISBLANK('FULL COST BUDGET'!L24),"",'FULL COST BUDGET'!L24)</f>
        <v/>
      </c>
      <c r="M27" s="895">
        <f t="shared" si="19"/>
        <v>0</v>
      </c>
      <c r="N27" s="319" t="str">
        <f>IF(ISBLANK('FULL COST BUDGET'!N24),"",'FULL COST BUDGET'!N24)</f>
        <v/>
      </c>
      <c r="O27" s="743" t="str">
        <f>IF(ISBLANK('FULL COST BUDGET'!O24),"",'FULL COST BUDGET'!O24)</f>
        <v/>
      </c>
      <c r="P27" s="895">
        <f t="shared" si="20"/>
        <v>0</v>
      </c>
      <c r="Q27" s="319" t="str">
        <f>IF(ISBLANK('FULL COST BUDGET'!Q24),"",'FULL COST BUDGET'!Q24)</f>
        <v/>
      </c>
      <c r="R27" s="743" t="str">
        <f>IF(ISBLANK('FULL COST BUDGET'!R24),"",'FULL COST BUDGET'!R24)</f>
        <v/>
      </c>
      <c r="S27" s="895">
        <f t="shared" si="21"/>
        <v>0</v>
      </c>
      <c r="T27" s="227">
        <f>G27+J27+M27+P27+S27</f>
        <v>0</v>
      </c>
    </row>
    <row r="28" spans="1:20" s="219" customFormat="1" ht="15" customHeight="1" x14ac:dyDescent="0.25">
      <c r="A28" s="222"/>
      <c r="B28" s="219">
        <v>2.2999999999999998</v>
      </c>
      <c r="C28" s="1008" t="str">
        <f>IF(ISBLANK('FULL COST BUDGET'!C25),"",'FULL COST BUDGET'!C25)</f>
        <v/>
      </c>
      <c r="D28" s="1008"/>
      <c r="E28" s="319" t="str">
        <f>IF(ISBLANK('FULL COST BUDGET'!E25),"",'FULL COST BUDGET'!E25)</f>
        <v/>
      </c>
      <c r="F28" s="743" t="str">
        <f>IF(ISBLANK('FULL COST BUDGET'!F25),"",'FULL COST BUDGET'!F25)</f>
        <v/>
      </c>
      <c r="G28" s="895">
        <f t="shared" si="17"/>
        <v>0</v>
      </c>
      <c r="H28" s="320" t="str">
        <f>IF(ISBLANK('FULL COST BUDGET'!H25),"",'FULL COST BUDGET'!H25)</f>
        <v/>
      </c>
      <c r="I28" s="750" t="str">
        <f>IF(ISBLANK('FULL COST BUDGET'!I25),"",'FULL COST BUDGET'!I25)</f>
        <v/>
      </c>
      <c r="J28" s="895">
        <f t="shared" si="18"/>
        <v>0</v>
      </c>
      <c r="K28" s="319" t="str">
        <f>IF(ISBLANK('FULL COST BUDGET'!K25),"",'FULL COST BUDGET'!K25)</f>
        <v/>
      </c>
      <c r="L28" s="743" t="str">
        <f>IF(ISBLANK('FULL COST BUDGET'!L25),"",'FULL COST BUDGET'!L25)</f>
        <v/>
      </c>
      <c r="M28" s="895">
        <f t="shared" si="19"/>
        <v>0</v>
      </c>
      <c r="N28" s="320" t="str">
        <f>IF(ISBLANK('FULL COST BUDGET'!N25),"",'FULL COST BUDGET'!N25)</f>
        <v/>
      </c>
      <c r="O28" s="750" t="str">
        <f>IF(ISBLANK('FULL COST BUDGET'!O25),"",'FULL COST BUDGET'!O25)</f>
        <v/>
      </c>
      <c r="P28" s="895">
        <f t="shared" si="20"/>
        <v>0</v>
      </c>
      <c r="Q28" s="320" t="str">
        <f>IF(ISBLANK('FULL COST BUDGET'!Q25),"",'FULL COST BUDGET'!Q25)</f>
        <v/>
      </c>
      <c r="R28" s="750" t="str">
        <f>IF(ISBLANK('FULL COST BUDGET'!R25),"",'FULL COST BUDGET'!R25)</f>
        <v/>
      </c>
      <c r="S28" s="895">
        <f t="shared" si="21"/>
        <v>0</v>
      </c>
      <c r="T28" s="751">
        <f>G28+J28+M28+P28+S28</f>
        <v>0</v>
      </c>
    </row>
    <row r="29" spans="1:20" ht="15.75" customHeight="1" thickBot="1" x14ac:dyDescent="0.3">
      <c r="A29" s="222"/>
      <c r="B29" s="219"/>
      <c r="C29" s="991" t="s">
        <v>124</v>
      </c>
      <c r="D29" s="992"/>
      <c r="E29" s="838"/>
      <c r="F29" s="839"/>
      <c r="G29" s="384">
        <f>SUM(G26:G28)</f>
        <v>0</v>
      </c>
      <c r="H29"/>
      <c r="I29"/>
      <c r="J29" s="384">
        <f t="shared" ref="J29:S29" si="22">SUM(J26:J28)</f>
        <v>0</v>
      </c>
      <c r="K29"/>
      <c r="L29"/>
      <c r="M29" s="384">
        <f t="shared" si="22"/>
        <v>0</v>
      </c>
      <c r="N29"/>
      <c r="O29"/>
      <c r="P29" s="384">
        <f t="shared" si="22"/>
        <v>0</v>
      </c>
      <c r="Q29"/>
      <c r="R29"/>
      <c r="S29" s="384">
        <f t="shared" si="22"/>
        <v>0</v>
      </c>
      <c r="T29" s="385">
        <f>SUM(T26:T28)</f>
        <v>0</v>
      </c>
    </row>
    <row r="30" spans="1:20" ht="15.75" customHeight="1" x14ac:dyDescent="0.3">
      <c r="A30" s="222"/>
      <c r="B30" s="219"/>
      <c r="C30" s="928" t="s">
        <v>429</v>
      </c>
      <c r="D30" s="929"/>
      <c r="E30" s="653"/>
      <c r="F30" s="379"/>
      <c r="G30" s="226">
        <f>IFERROR(ROUND(G29*$T$30/$T$29,2),0)</f>
        <v>0</v>
      </c>
      <c r="H30" s="924"/>
      <c r="I30" s="923"/>
      <c r="J30" s="226">
        <f>IFERROR(ROUND(J29*$T$30/$T$29,2),0)</f>
        <v>0</v>
      </c>
      <c r="K30" s="924"/>
      <c r="L30" s="923"/>
      <c r="M30" s="226">
        <f>IFERROR(ROUND(M29*$T$30/$T$29,2),0)</f>
        <v>0</v>
      </c>
      <c r="N30" s="924"/>
      <c r="O30" s="923"/>
      <c r="P30" s="226">
        <f>IFERROR(ROUND(P29*$T$30/$T$29,2),0)</f>
        <v>0</v>
      </c>
      <c r="Q30" s="924"/>
      <c r="R30" s="923"/>
      <c r="S30" s="226">
        <f>IFERROR(ROUND(S29*$T$30/$T$29,2),0)</f>
        <v>0</v>
      </c>
      <c r="T30" s="226">
        <f>MAX(0,T29-ICRRExempt)</f>
        <v>0</v>
      </c>
    </row>
    <row r="31" spans="1:20" s="746" customFormat="1" ht="15" customHeight="1" x14ac:dyDescent="0.3">
      <c r="E31" s="727"/>
      <c r="F31" s="727"/>
      <c r="H31" s="727"/>
      <c r="I31" s="727"/>
      <c r="K31" s="727"/>
      <c r="L31" s="727"/>
      <c r="N31" s="727"/>
      <c r="O31" s="727"/>
      <c r="Q31" s="727"/>
      <c r="R31" s="727"/>
      <c r="T31" s="752"/>
    </row>
    <row r="32" spans="1:20" ht="30" customHeight="1" x14ac:dyDescent="0.25">
      <c r="A32" s="221" t="s">
        <v>313</v>
      </c>
      <c r="B32" s="219"/>
      <c r="C32" s="219"/>
      <c r="D32" s="753"/>
      <c r="E32" s="228" t="s">
        <v>40</v>
      </c>
      <c r="F32" s="748" t="s">
        <v>239</v>
      </c>
      <c r="G32" s="223" t="s">
        <v>3</v>
      </c>
      <c r="H32" s="228" t="s">
        <v>40</v>
      </c>
      <c r="I32" s="748" t="s">
        <v>239</v>
      </c>
      <c r="J32" s="223" t="s">
        <v>3</v>
      </c>
      <c r="K32" s="228" t="s">
        <v>40</v>
      </c>
      <c r="L32" s="748" t="s">
        <v>239</v>
      </c>
      <c r="M32" s="223" t="s">
        <v>3</v>
      </c>
      <c r="N32" s="228" t="s">
        <v>40</v>
      </c>
      <c r="O32" s="748" t="s">
        <v>239</v>
      </c>
      <c r="P32" s="223" t="s">
        <v>3</v>
      </c>
      <c r="Q32" s="228" t="s">
        <v>40</v>
      </c>
      <c r="R32" s="748" t="s">
        <v>239</v>
      </c>
      <c r="S32" s="223" t="s">
        <v>3</v>
      </c>
      <c r="T32" s="749" t="s">
        <v>119</v>
      </c>
    </row>
    <row r="33" spans="1:20" s="219" customFormat="1" ht="15" customHeight="1" x14ac:dyDescent="0.25">
      <c r="A33" s="222"/>
      <c r="B33" s="219">
        <v>3.1</v>
      </c>
      <c r="C33" s="754" t="str">
        <f>IF(ISBLANK('FULL COST BUDGET'!C30),"",'FULL COST BUDGET'!C30)</f>
        <v>Material (e.g. Reagents, electronic components)</v>
      </c>
      <c r="D33" s="755"/>
      <c r="E33" s="323" t="str">
        <f>IF(ISBLANK('FULL COST BUDGET'!E30),"",'FULL COST BUDGET'!E30)</f>
        <v/>
      </c>
      <c r="F33" s="321" t="str">
        <f>IF(ISBLANK('FULL COST BUDGET'!F30),"",'FULL COST BUDGET'!F30)</f>
        <v/>
      </c>
      <c r="G33" s="895">
        <f t="shared" ref="G33:G49" si="23">IFERROR(F33*E33,0)</f>
        <v>0</v>
      </c>
      <c r="H33" s="319" t="str">
        <f>IF(ISBLANK('FULL COST BUDGET'!H30),"",'FULL COST BUDGET'!H30)</f>
        <v/>
      </c>
      <c r="I33" s="321" t="str">
        <f>IF(ISBLANK('FULL COST BUDGET'!I30),"",'FULL COST BUDGET'!I30)</f>
        <v/>
      </c>
      <c r="J33" s="895">
        <f t="shared" ref="J33:J49" si="24">IFERROR(I33*H33,0)</f>
        <v>0</v>
      </c>
      <c r="K33" s="319" t="str">
        <f>IF(ISBLANK('FULL COST BUDGET'!K30),"",'FULL COST BUDGET'!K30)</f>
        <v/>
      </c>
      <c r="L33" s="321" t="str">
        <f>IF(ISBLANK('FULL COST BUDGET'!L30),"",'FULL COST BUDGET'!L30)</f>
        <v/>
      </c>
      <c r="M33" s="895">
        <f t="shared" ref="M33:M49" si="25">IFERROR(L33*K33,0)</f>
        <v>0</v>
      </c>
      <c r="N33" s="319" t="str">
        <f>IF(ISBLANK('FULL COST BUDGET'!N30),"",'FULL COST BUDGET'!N30)</f>
        <v/>
      </c>
      <c r="O33" s="321" t="str">
        <f>IF(ISBLANK('FULL COST BUDGET'!O30),"",'FULL COST BUDGET'!O30)</f>
        <v/>
      </c>
      <c r="P33" s="895">
        <f t="shared" ref="P33:P49" si="26">IFERROR(O33*N33,0)</f>
        <v>0</v>
      </c>
      <c r="Q33" s="319" t="str">
        <f>IF(ISBLANK('FULL COST BUDGET'!Q30),"",'FULL COST BUDGET'!Q30)</f>
        <v/>
      </c>
      <c r="R33" s="321" t="str">
        <f>IF(ISBLANK('FULL COST BUDGET'!R30),"",'FULL COST BUDGET'!R30)</f>
        <v/>
      </c>
      <c r="S33" s="895">
        <f t="shared" ref="S33:S49" si="27">IFERROR(R33*Q33,0)</f>
        <v>0</v>
      </c>
      <c r="T33" s="227">
        <f>SUM(G33,J33,M33,P33,S33)</f>
        <v>0</v>
      </c>
    </row>
    <row r="34" spans="1:20" s="219" customFormat="1" ht="15" customHeight="1" x14ac:dyDescent="0.25">
      <c r="A34" s="222"/>
      <c r="B34" s="219">
        <v>3.2</v>
      </c>
      <c r="C34" s="754" t="str">
        <f>IF(ISBLANK('FULL COST BUDGET'!C31),"",'FULL COST BUDGET'!C31)</f>
        <v>Stationery and printing</v>
      </c>
      <c r="D34" s="758"/>
      <c r="E34" s="323" t="str">
        <f>IF(ISBLANK('FULL COST BUDGET'!E31),"",'FULL COST BUDGET'!E31)</f>
        <v/>
      </c>
      <c r="F34" s="321" t="str">
        <f>IF(ISBLANK('FULL COST BUDGET'!F31),"",'FULL COST BUDGET'!F31)</f>
        <v/>
      </c>
      <c r="G34" s="895">
        <f t="shared" si="23"/>
        <v>0</v>
      </c>
      <c r="H34" s="319" t="str">
        <f>IF(ISBLANK('FULL COST BUDGET'!H31),"",'FULL COST BUDGET'!H31)</f>
        <v/>
      </c>
      <c r="I34" s="321" t="str">
        <f>IF(ISBLANK('FULL COST BUDGET'!I31),"",'FULL COST BUDGET'!I31)</f>
        <v/>
      </c>
      <c r="J34" s="895">
        <f t="shared" si="24"/>
        <v>0</v>
      </c>
      <c r="K34" s="319" t="str">
        <f>IF(ISBLANK('FULL COST BUDGET'!K31),"",'FULL COST BUDGET'!K31)</f>
        <v/>
      </c>
      <c r="L34" s="321" t="str">
        <f>IF(ISBLANK('FULL COST BUDGET'!L31),"",'FULL COST BUDGET'!L31)</f>
        <v/>
      </c>
      <c r="M34" s="895">
        <f t="shared" si="25"/>
        <v>0</v>
      </c>
      <c r="N34" s="319" t="str">
        <f>IF(ISBLANK('FULL COST BUDGET'!N31),"",'FULL COST BUDGET'!N31)</f>
        <v/>
      </c>
      <c r="O34" s="321" t="str">
        <f>IF(ISBLANK('FULL COST BUDGET'!O31),"",'FULL COST BUDGET'!O31)</f>
        <v/>
      </c>
      <c r="P34" s="895">
        <f t="shared" si="26"/>
        <v>0</v>
      </c>
      <c r="Q34" s="319" t="str">
        <f>IF(ISBLANK('FULL COST BUDGET'!Q31),"",'FULL COST BUDGET'!Q31)</f>
        <v/>
      </c>
      <c r="R34" s="321" t="str">
        <f>IF(ISBLANK('FULL COST BUDGET'!R31),"",'FULL COST BUDGET'!R31)</f>
        <v/>
      </c>
      <c r="S34" s="895">
        <f t="shared" si="27"/>
        <v>0</v>
      </c>
      <c r="T34" s="227">
        <f t="shared" ref="T34:T49" si="28">SUM(G34,J34,M34,P34,S34)</f>
        <v>0</v>
      </c>
    </row>
    <row r="35" spans="1:20" s="219" customFormat="1" ht="15" customHeight="1" x14ac:dyDescent="0.25">
      <c r="A35" s="222"/>
      <c r="B35" s="219">
        <v>3.3</v>
      </c>
      <c r="C35" s="754" t="str">
        <f>IF(ISBLANK('FULL COST BUDGET'!C32),"",'FULL COST BUDGET'!C32)</f>
        <v>Services</v>
      </c>
      <c r="D35" s="759"/>
      <c r="E35" s="323" t="str">
        <f>IF(ISBLANK('FULL COST BUDGET'!E32),"",'FULL COST BUDGET'!E32)</f>
        <v/>
      </c>
      <c r="F35" s="321" t="str">
        <f>IF(ISBLANK('FULL COST BUDGET'!F32),"",'FULL COST BUDGET'!F32)</f>
        <v/>
      </c>
      <c r="G35" s="895">
        <f t="shared" si="23"/>
        <v>0</v>
      </c>
      <c r="H35" s="319" t="str">
        <f>IF(ISBLANK('FULL COST BUDGET'!H32),"",'FULL COST BUDGET'!H32)</f>
        <v/>
      </c>
      <c r="I35" s="321" t="str">
        <f>IF(ISBLANK('FULL COST BUDGET'!I32),"",'FULL COST BUDGET'!I32)</f>
        <v/>
      </c>
      <c r="J35" s="895">
        <f t="shared" si="24"/>
        <v>0</v>
      </c>
      <c r="K35" s="319" t="str">
        <f>IF(ISBLANK('FULL COST BUDGET'!K32),"",'FULL COST BUDGET'!K32)</f>
        <v/>
      </c>
      <c r="L35" s="321" t="str">
        <f>IF(ISBLANK('FULL COST BUDGET'!L32),"",'FULL COST BUDGET'!L32)</f>
        <v/>
      </c>
      <c r="M35" s="895">
        <f t="shared" si="25"/>
        <v>0</v>
      </c>
      <c r="N35" s="319" t="str">
        <f>IF(ISBLANK('FULL COST BUDGET'!N32),"",'FULL COST BUDGET'!N32)</f>
        <v/>
      </c>
      <c r="O35" s="321" t="str">
        <f>IF(ISBLANK('FULL COST BUDGET'!O32),"",'FULL COST BUDGET'!O32)</f>
        <v/>
      </c>
      <c r="P35" s="895">
        <f t="shared" si="26"/>
        <v>0</v>
      </c>
      <c r="Q35" s="319" t="str">
        <f>IF(ISBLANK('FULL COST BUDGET'!Q32),"",'FULL COST BUDGET'!Q32)</f>
        <v/>
      </c>
      <c r="R35" s="321" t="str">
        <f>IF(ISBLANK('FULL COST BUDGET'!R32),"",'FULL COST BUDGET'!R32)</f>
        <v/>
      </c>
      <c r="S35" s="895">
        <f t="shared" si="27"/>
        <v>0</v>
      </c>
      <c r="T35" s="227">
        <f t="shared" si="28"/>
        <v>0</v>
      </c>
    </row>
    <row r="36" spans="1:20" s="219" customFormat="1" ht="15" customHeight="1" x14ac:dyDescent="0.25">
      <c r="A36" s="222"/>
      <c r="B36" s="219">
        <v>3.4</v>
      </c>
      <c r="C36" s="754" t="str">
        <f>IF(ISBLANK('FULL COST BUDGET'!C33),"",'FULL COST BUDGET'!C33)</f>
        <v>Consumable material (e.g. Pipette, petri dishes)</v>
      </c>
      <c r="D36" s="758"/>
      <c r="E36" s="323" t="str">
        <f>IF(ISBLANK('FULL COST BUDGET'!E33),"",'FULL COST BUDGET'!E33)</f>
        <v/>
      </c>
      <c r="F36" s="321" t="str">
        <f>IF(ISBLANK('FULL COST BUDGET'!F33),"",'FULL COST BUDGET'!F33)</f>
        <v/>
      </c>
      <c r="G36" s="895">
        <f t="shared" si="23"/>
        <v>0</v>
      </c>
      <c r="H36" s="319" t="str">
        <f>IF(ISBLANK('FULL COST BUDGET'!H33),"",'FULL COST BUDGET'!H33)</f>
        <v/>
      </c>
      <c r="I36" s="321" t="str">
        <f>IF(ISBLANK('FULL COST BUDGET'!I33),"",'FULL COST BUDGET'!I33)</f>
        <v/>
      </c>
      <c r="J36" s="895">
        <f t="shared" si="24"/>
        <v>0</v>
      </c>
      <c r="K36" s="319" t="str">
        <f>IF(ISBLANK('FULL COST BUDGET'!K33),"",'FULL COST BUDGET'!K33)</f>
        <v/>
      </c>
      <c r="L36" s="321" t="str">
        <f>IF(ISBLANK('FULL COST BUDGET'!L33),"",'FULL COST BUDGET'!L33)</f>
        <v/>
      </c>
      <c r="M36" s="895">
        <f t="shared" si="25"/>
        <v>0</v>
      </c>
      <c r="N36" s="319" t="str">
        <f>IF(ISBLANK('FULL COST BUDGET'!N33),"",'FULL COST BUDGET'!N33)</f>
        <v/>
      </c>
      <c r="O36" s="321" t="str">
        <f>IF(ISBLANK('FULL COST BUDGET'!O33),"",'FULL COST BUDGET'!O33)</f>
        <v/>
      </c>
      <c r="P36" s="895">
        <f t="shared" si="26"/>
        <v>0</v>
      </c>
      <c r="Q36" s="319" t="str">
        <f>IF(ISBLANK('FULL COST BUDGET'!Q33),"",'FULL COST BUDGET'!Q33)</f>
        <v/>
      </c>
      <c r="R36" s="321" t="str">
        <f>IF(ISBLANK('FULL COST BUDGET'!R33),"",'FULL COST BUDGET'!R33)</f>
        <v/>
      </c>
      <c r="S36" s="895">
        <f t="shared" si="27"/>
        <v>0</v>
      </c>
      <c r="T36" s="227">
        <f t="shared" si="28"/>
        <v>0</v>
      </c>
    </row>
    <row r="37" spans="1:20" s="219" customFormat="1" ht="15" customHeight="1" x14ac:dyDescent="0.25">
      <c r="A37" s="222"/>
      <c r="B37" s="219">
        <v>3.5</v>
      </c>
      <c r="C37" s="754" t="str">
        <f>IF(ISBLANK('FULL COST BUDGET'!C34),"",'FULL COST BUDGET'!C34)</f>
        <v>Analysis of samples</v>
      </c>
      <c r="D37" s="759"/>
      <c r="E37" s="323" t="str">
        <f>IF(ISBLANK('FULL COST BUDGET'!E34),"",'FULL COST BUDGET'!E34)</f>
        <v/>
      </c>
      <c r="F37" s="321" t="str">
        <f>IF(ISBLANK('FULL COST BUDGET'!F34),"",'FULL COST BUDGET'!F34)</f>
        <v/>
      </c>
      <c r="G37" s="895">
        <f t="shared" si="23"/>
        <v>0</v>
      </c>
      <c r="H37" s="319" t="str">
        <f>IF(ISBLANK('FULL COST BUDGET'!H34),"",'FULL COST BUDGET'!H34)</f>
        <v/>
      </c>
      <c r="I37" s="321" t="str">
        <f>IF(ISBLANK('FULL COST BUDGET'!I34),"",'FULL COST BUDGET'!I34)</f>
        <v/>
      </c>
      <c r="J37" s="895">
        <f t="shared" si="24"/>
        <v>0</v>
      </c>
      <c r="K37" s="319" t="str">
        <f>IF(ISBLANK('FULL COST BUDGET'!K34),"",'FULL COST BUDGET'!K34)</f>
        <v/>
      </c>
      <c r="L37" s="321" t="str">
        <f>IF(ISBLANK('FULL COST BUDGET'!L34),"",'FULL COST BUDGET'!L34)</f>
        <v/>
      </c>
      <c r="M37" s="895">
        <f t="shared" si="25"/>
        <v>0</v>
      </c>
      <c r="N37" s="319" t="str">
        <f>IF(ISBLANK('FULL COST BUDGET'!N34),"",'FULL COST BUDGET'!N34)</f>
        <v/>
      </c>
      <c r="O37" s="321" t="str">
        <f>IF(ISBLANK('FULL COST BUDGET'!O34),"",'FULL COST BUDGET'!O34)</f>
        <v/>
      </c>
      <c r="P37" s="895">
        <f t="shared" si="26"/>
        <v>0</v>
      </c>
      <c r="Q37" s="319" t="str">
        <f>IF(ISBLANK('FULL COST BUDGET'!Q34),"",'FULL COST BUDGET'!Q34)</f>
        <v/>
      </c>
      <c r="R37" s="321" t="str">
        <f>IF(ISBLANK('FULL COST BUDGET'!R34),"",'FULL COST BUDGET'!R34)</f>
        <v/>
      </c>
      <c r="S37" s="895">
        <f t="shared" si="27"/>
        <v>0</v>
      </c>
      <c r="T37" s="227">
        <f t="shared" si="28"/>
        <v>0</v>
      </c>
    </row>
    <row r="38" spans="1:20" s="219" customFormat="1" ht="15" customHeight="1" x14ac:dyDescent="0.25">
      <c r="A38" s="222"/>
      <c r="B38" s="219">
        <v>3.6</v>
      </c>
      <c r="C38" s="754" t="str">
        <f>IF(ISBLANK('FULL COST BUDGET'!C35),"",'FULL COST BUDGET'!C35)</f>
        <v>Use of equipment</v>
      </c>
      <c r="D38" s="758"/>
      <c r="E38" s="323" t="str">
        <f>IF(ISBLANK('FULL COST BUDGET'!E35),"",'FULL COST BUDGET'!E35)</f>
        <v/>
      </c>
      <c r="F38" s="321" t="str">
        <f>IF(ISBLANK('FULL COST BUDGET'!F35),"",'FULL COST BUDGET'!F35)</f>
        <v/>
      </c>
      <c r="G38" s="895">
        <f t="shared" si="23"/>
        <v>0</v>
      </c>
      <c r="H38" s="319" t="str">
        <f>IF(ISBLANK('FULL COST BUDGET'!H35),"",'FULL COST BUDGET'!H35)</f>
        <v/>
      </c>
      <c r="I38" s="321" t="str">
        <f>IF(ISBLANK('FULL COST BUDGET'!I35),"",'FULL COST BUDGET'!I35)</f>
        <v/>
      </c>
      <c r="J38" s="895">
        <f t="shared" si="24"/>
        <v>0</v>
      </c>
      <c r="K38" s="319" t="str">
        <f>IF(ISBLANK('FULL COST BUDGET'!K35),"",'FULL COST BUDGET'!K35)</f>
        <v/>
      </c>
      <c r="L38" s="321" t="str">
        <f>IF(ISBLANK('FULL COST BUDGET'!L35),"",'FULL COST BUDGET'!L35)</f>
        <v/>
      </c>
      <c r="M38" s="895">
        <f t="shared" si="25"/>
        <v>0</v>
      </c>
      <c r="N38" s="319" t="str">
        <f>IF(ISBLANK('FULL COST BUDGET'!N35),"",'FULL COST BUDGET'!N35)</f>
        <v/>
      </c>
      <c r="O38" s="321" t="str">
        <f>IF(ISBLANK('FULL COST BUDGET'!O35),"",'FULL COST BUDGET'!O35)</f>
        <v/>
      </c>
      <c r="P38" s="895">
        <f t="shared" si="26"/>
        <v>0</v>
      </c>
      <c r="Q38" s="319" t="str">
        <f>IF(ISBLANK('FULL COST BUDGET'!Q35),"",'FULL COST BUDGET'!Q35)</f>
        <v/>
      </c>
      <c r="R38" s="321" t="str">
        <f>IF(ISBLANK('FULL COST BUDGET'!R35),"",'FULL COST BUDGET'!R35)</f>
        <v/>
      </c>
      <c r="S38" s="895">
        <f t="shared" si="27"/>
        <v>0</v>
      </c>
      <c r="T38" s="227">
        <f t="shared" si="28"/>
        <v>0</v>
      </c>
    </row>
    <row r="39" spans="1:20" s="219" customFormat="1" ht="15" customHeight="1" x14ac:dyDescent="0.25">
      <c r="A39" s="222"/>
      <c r="B39" s="219">
        <v>3.7</v>
      </c>
      <c r="C39" s="754" t="str">
        <f>IF(ISBLANK('FULL COST BUDGET'!C36),"",'FULL COST BUDGET'!C36)</f>
        <v>Maintenance of equipment</v>
      </c>
      <c r="D39" s="759"/>
      <c r="E39" s="323" t="str">
        <f>IF(ISBLANK('FULL COST BUDGET'!E36),"",'FULL COST BUDGET'!E36)</f>
        <v/>
      </c>
      <c r="F39" s="321" t="str">
        <f>IF(ISBLANK('FULL COST BUDGET'!F36),"",'FULL COST BUDGET'!F36)</f>
        <v/>
      </c>
      <c r="G39" s="895">
        <f t="shared" si="23"/>
        <v>0</v>
      </c>
      <c r="H39" s="319" t="str">
        <f>IF(ISBLANK('FULL COST BUDGET'!H36),"",'FULL COST BUDGET'!H36)</f>
        <v/>
      </c>
      <c r="I39" s="321" t="str">
        <f>IF(ISBLANK('FULL COST BUDGET'!I36),"",'FULL COST BUDGET'!I36)</f>
        <v/>
      </c>
      <c r="J39" s="895">
        <f t="shared" si="24"/>
        <v>0</v>
      </c>
      <c r="K39" s="319" t="str">
        <f>IF(ISBLANK('FULL COST BUDGET'!K36),"",'FULL COST BUDGET'!K36)</f>
        <v/>
      </c>
      <c r="L39" s="321" t="str">
        <f>IF(ISBLANK('FULL COST BUDGET'!L36),"",'FULL COST BUDGET'!L36)</f>
        <v/>
      </c>
      <c r="M39" s="895">
        <f t="shared" si="25"/>
        <v>0</v>
      </c>
      <c r="N39" s="319" t="str">
        <f>IF(ISBLANK('FULL COST BUDGET'!N36),"",'FULL COST BUDGET'!N36)</f>
        <v/>
      </c>
      <c r="O39" s="321" t="str">
        <f>IF(ISBLANK('FULL COST BUDGET'!O36),"",'FULL COST BUDGET'!O36)</f>
        <v/>
      </c>
      <c r="P39" s="895">
        <f t="shared" si="26"/>
        <v>0</v>
      </c>
      <c r="Q39" s="319" t="str">
        <f>IF(ISBLANK('FULL COST BUDGET'!Q36),"",'FULL COST BUDGET'!Q36)</f>
        <v/>
      </c>
      <c r="R39" s="321" t="str">
        <f>IF(ISBLANK('FULL COST BUDGET'!R36),"",'FULL COST BUDGET'!R36)</f>
        <v/>
      </c>
      <c r="S39" s="895">
        <f t="shared" si="27"/>
        <v>0</v>
      </c>
      <c r="T39" s="227">
        <f t="shared" si="28"/>
        <v>0</v>
      </c>
    </row>
    <row r="40" spans="1:20" s="219" customFormat="1" ht="15" customHeight="1" x14ac:dyDescent="0.25">
      <c r="A40" s="222"/>
      <c r="B40" s="219">
        <v>3.8</v>
      </c>
      <c r="C40" s="754" t="str">
        <f>IF(ISBLANK('FULL COST BUDGET'!C37),"",'FULL COST BUDGET'!C37)</f>
        <v>Sundry expenses</v>
      </c>
      <c r="D40" s="758"/>
      <c r="E40" s="323" t="str">
        <f>IF(ISBLANK('FULL COST BUDGET'!E37),"",'FULL COST BUDGET'!E37)</f>
        <v/>
      </c>
      <c r="F40" s="321" t="str">
        <f>IF(ISBLANK('FULL COST BUDGET'!F37),"",'FULL COST BUDGET'!F37)</f>
        <v/>
      </c>
      <c r="G40" s="895">
        <f t="shared" si="23"/>
        <v>0</v>
      </c>
      <c r="H40" s="319" t="str">
        <f>IF(ISBLANK('FULL COST BUDGET'!H37),"",'FULL COST BUDGET'!H37)</f>
        <v/>
      </c>
      <c r="I40" s="321" t="str">
        <f>IF(ISBLANK('FULL COST BUDGET'!I37),"",'FULL COST BUDGET'!I37)</f>
        <v/>
      </c>
      <c r="J40" s="895">
        <f t="shared" si="24"/>
        <v>0</v>
      </c>
      <c r="K40" s="319" t="str">
        <f>IF(ISBLANK('FULL COST BUDGET'!K37),"",'FULL COST BUDGET'!K37)</f>
        <v/>
      </c>
      <c r="L40" s="321" t="str">
        <f>IF(ISBLANK('FULL COST BUDGET'!L37),"",'FULL COST BUDGET'!L37)</f>
        <v/>
      </c>
      <c r="M40" s="895">
        <f t="shared" si="25"/>
        <v>0</v>
      </c>
      <c r="N40" s="319" t="str">
        <f>IF(ISBLANK('FULL COST BUDGET'!N37),"",'FULL COST BUDGET'!N37)</f>
        <v/>
      </c>
      <c r="O40" s="321" t="str">
        <f>IF(ISBLANK('FULL COST BUDGET'!O37),"",'FULL COST BUDGET'!O37)</f>
        <v/>
      </c>
      <c r="P40" s="895">
        <f t="shared" si="26"/>
        <v>0</v>
      </c>
      <c r="Q40" s="319" t="str">
        <f>IF(ISBLANK('FULL COST BUDGET'!Q37),"",'FULL COST BUDGET'!Q37)</f>
        <v/>
      </c>
      <c r="R40" s="321" t="str">
        <f>IF(ISBLANK('FULL COST BUDGET'!R37),"",'FULL COST BUDGET'!R37)</f>
        <v/>
      </c>
      <c r="S40" s="895">
        <f t="shared" si="27"/>
        <v>0</v>
      </c>
      <c r="T40" s="227">
        <f t="shared" si="28"/>
        <v>0</v>
      </c>
    </row>
    <row r="41" spans="1:20" s="219" customFormat="1" ht="15" customHeight="1" x14ac:dyDescent="0.25">
      <c r="A41" s="222"/>
      <c r="B41" s="219">
        <v>3.9</v>
      </c>
      <c r="C41" s="754" t="str">
        <f>IF(ISBLANK('FULL COST BUDGET'!C38),"",'FULL COST BUDGET'!C38)</f>
        <v>Project specific insurance</v>
      </c>
      <c r="D41" s="759"/>
      <c r="E41" s="323" t="str">
        <f>IF(ISBLANK('FULL COST BUDGET'!E38),"",'FULL COST BUDGET'!E38)</f>
        <v/>
      </c>
      <c r="F41" s="321" t="str">
        <f>IF(ISBLANK('FULL COST BUDGET'!F38),"",'FULL COST BUDGET'!F38)</f>
        <v/>
      </c>
      <c r="G41" s="895">
        <f t="shared" si="23"/>
        <v>0</v>
      </c>
      <c r="H41" s="319" t="str">
        <f>IF(ISBLANK('FULL COST BUDGET'!H38),"",'FULL COST BUDGET'!H38)</f>
        <v/>
      </c>
      <c r="I41" s="321" t="str">
        <f>IF(ISBLANK('FULL COST BUDGET'!I38),"",'FULL COST BUDGET'!I38)</f>
        <v/>
      </c>
      <c r="J41" s="895">
        <f t="shared" si="24"/>
        <v>0</v>
      </c>
      <c r="K41" s="319" t="str">
        <f>IF(ISBLANK('FULL COST BUDGET'!K38),"",'FULL COST BUDGET'!K38)</f>
        <v/>
      </c>
      <c r="L41" s="321" t="str">
        <f>IF(ISBLANK('FULL COST BUDGET'!L38),"",'FULL COST BUDGET'!L38)</f>
        <v/>
      </c>
      <c r="M41" s="895">
        <f t="shared" si="25"/>
        <v>0</v>
      </c>
      <c r="N41" s="319" t="str">
        <f>IF(ISBLANK('FULL COST BUDGET'!N38),"",'FULL COST BUDGET'!N38)</f>
        <v/>
      </c>
      <c r="O41" s="321" t="str">
        <f>IF(ISBLANK('FULL COST BUDGET'!O38),"",'FULL COST BUDGET'!O38)</f>
        <v/>
      </c>
      <c r="P41" s="895">
        <f t="shared" si="26"/>
        <v>0</v>
      </c>
      <c r="Q41" s="319" t="str">
        <f>IF(ISBLANK('FULL COST BUDGET'!Q38),"",'FULL COST BUDGET'!Q38)</f>
        <v/>
      </c>
      <c r="R41" s="321" t="str">
        <f>IF(ISBLANK('FULL COST BUDGET'!R38),"",'FULL COST BUDGET'!R38)</f>
        <v/>
      </c>
      <c r="S41" s="895">
        <f t="shared" si="27"/>
        <v>0</v>
      </c>
      <c r="T41" s="227">
        <f t="shared" si="28"/>
        <v>0</v>
      </c>
    </row>
    <row r="42" spans="1:20" s="219" customFormat="1" ht="15" customHeight="1" x14ac:dyDescent="0.25">
      <c r="A42" s="222"/>
      <c r="B42" s="229">
        <v>3.1</v>
      </c>
      <c r="C42" s="754" t="str">
        <f>IF(ISBLANK('FULL COST BUDGET'!C39),"",'FULL COST BUDGET'!C39)</f>
        <v>Software</v>
      </c>
      <c r="D42" s="758"/>
      <c r="E42" s="323" t="str">
        <f>IF(ISBLANK('FULL COST BUDGET'!E39),"",'FULL COST BUDGET'!E39)</f>
        <v/>
      </c>
      <c r="F42" s="321" t="str">
        <f>IF(ISBLANK('FULL COST BUDGET'!F39),"",'FULL COST BUDGET'!F39)</f>
        <v/>
      </c>
      <c r="G42" s="895">
        <f t="shared" si="23"/>
        <v>0</v>
      </c>
      <c r="H42" s="319" t="str">
        <f>IF(ISBLANK('FULL COST BUDGET'!H39),"",'FULL COST BUDGET'!H39)</f>
        <v/>
      </c>
      <c r="I42" s="321" t="str">
        <f>IF(ISBLANK('FULL COST BUDGET'!I39),"",'FULL COST BUDGET'!I39)</f>
        <v/>
      </c>
      <c r="J42" s="895">
        <f t="shared" si="24"/>
        <v>0</v>
      </c>
      <c r="K42" s="319" t="str">
        <f>IF(ISBLANK('FULL COST BUDGET'!K39),"",'FULL COST BUDGET'!K39)</f>
        <v/>
      </c>
      <c r="L42" s="321" t="str">
        <f>IF(ISBLANK('FULL COST BUDGET'!L39),"",'FULL COST BUDGET'!L39)</f>
        <v/>
      </c>
      <c r="M42" s="895">
        <f t="shared" si="25"/>
        <v>0</v>
      </c>
      <c r="N42" s="319" t="str">
        <f>IF(ISBLANK('FULL COST BUDGET'!N39),"",'FULL COST BUDGET'!N39)</f>
        <v/>
      </c>
      <c r="O42" s="321" t="str">
        <f>IF(ISBLANK('FULL COST BUDGET'!O39),"",'FULL COST BUDGET'!O39)</f>
        <v/>
      </c>
      <c r="P42" s="895">
        <f t="shared" si="26"/>
        <v>0</v>
      </c>
      <c r="Q42" s="319" t="str">
        <f>IF(ISBLANK('FULL COST BUDGET'!Q39),"",'FULL COST BUDGET'!Q39)</f>
        <v/>
      </c>
      <c r="R42" s="321" t="str">
        <f>IF(ISBLANK('FULL COST BUDGET'!R39),"",'FULL COST BUDGET'!R39)</f>
        <v/>
      </c>
      <c r="S42" s="895">
        <f t="shared" si="27"/>
        <v>0</v>
      </c>
      <c r="T42" s="227">
        <f t="shared" si="28"/>
        <v>0</v>
      </c>
    </row>
    <row r="43" spans="1:20" s="219" customFormat="1" ht="15" customHeight="1" x14ac:dyDescent="0.25">
      <c r="A43" s="222"/>
      <c r="B43" s="229">
        <v>3.11</v>
      </c>
      <c r="C43" s="754" t="str">
        <f>IF(ISBLANK('FULL COST BUDGET'!C40),"",'FULL COST BUDGET'!C40)</f>
        <v>Communication and data costs</v>
      </c>
      <c r="D43" s="759"/>
      <c r="E43" s="388" t="str">
        <f>IF(ISBLANK('FULL COST BUDGET'!E40),"",'FULL COST BUDGET'!E40)</f>
        <v/>
      </c>
      <c r="F43" s="322" t="str">
        <f>IF(ISBLANK('FULL COST BUDGET'!F40),"",'FULL COST BUDGET'!F40)</f>
        <v/>
      </c>
      <c r="G43" s="895">
        <f t="shared" si="23"/>
        <v>0</v>
      </c>
      <c r="H43" s="319" t="str">
        <f>IF(ISBLANK('FULL COST BUDGET'!H40),"",'FULL COST BUDGET'!H40)</f>
        <v/>
      </c>
      <c r="I43" s="321" t="str">
        <f>IF(ISBLANK('FULL COST BUDGET'!I40),"",'FULL COST BUDGET'!I40)</f>
        <v/>
      </c>
      <c r="J43" s="895">
        <f t="shared" si="24"/>
        <v>0</v>
      </c>
      <c r="K43" s="319" t="str">
        <f>IF(ISBLANK('FULL COST BUDGET'!K40),"",'FULL COST BUDGET'!K40)</f>
        <v/>
      </c>
      <c r="L43" s="321" t="str">
        <f>IF(ISBLANK('FULL COST BUDGET'!L40),"",'FULL COST BUDGET'!L40)</f>
        <v/>
      </c>
      <c r="M43" s="895">
        <f t="shared" si="25"/>
        <v>0</v>
      </c>
      <c r="N43" s="319" t="str">
        <f>IF(ISBLANK('FULL COST BUDGET'!N40),"",'FULL COST BUDGET'!N40)</f>
        <v/>
      </c>
      <c r="O43" s="321" t="str">
        <f>IF(ISBLANK('FULL COST BUDGET'!O40),"",'FULL COST BUDGET'!O40)</f>
        <v/>
      </c>
      <c r="P43" s="895">
        <f t="shared" si="26"/>
        <v>0</v>
      </c>
      <c r="Q43" s="319" t="str">
        <f>IF(ISBLANK('FULL COST BUDGET'!Q40),"",'FULL COST BUDGET'!Q40)</f>
        <v/>
      </c>
      <c r="R43" s="321" t="str">
        <f>IF(ISBLANK('FULL COST BUDGET'!R40),"",'FULL COST BUDGET'!R40)</f>
        <v/>
      </c>
      <c r="S43" s="895">
        <f t="shared" si="27"/>
        <v>0</v>
      </c>
      <c r="T43" s="227">
        <f t="shared" si="28"/>
        <v>0</v>
      </c>
    </row>
    <row r="44" spans="1:20" s="219" customFormat="1" ht="15" customHeight="1" x14ac:dyDescent="0.25">
      <c r="A44" s="222"/>
      <c r="B44" s="229">
        <v>3.12</v>
      </c>
      <c r="C44" s="754" t="str">
        <f>IF(ISBLANK('FULL COST BUDGET'!C41),"",'FULL COST BUDGET'!C41)</f>
        <v>Printing</v>
      </c>
      <c r="D44" s="758"/>
      <c r="E44" s="388" t="str">
        <f>IF(ISBLANK('FULL COST BUDGET'!E41),"",'FULL COST BUDGET'!E41)</f>
        <v/>
      </c>
      <c r="F44" s="322" t="str">
        <f>IF(ISBLANK('FULL COST BUDGET'!F41),"",'FULL COST BUDGET'!F41)</f>
        <v/>
      </c>
      <c r="G44" s="895">
        <f t="shared" si="23"/>
        <v>0</v>
      </c>
      <c r="H44" s="319" t="str">
        <f>IF(ISBLANK('FULL COST BUDGET'!H41),"",'FULL COST BUDGET'!H41)</f>
        <v/>
      </c>
      <c r="I44" s="321" t="str">
        <f>IF(ISBLANK('FULL COST BUDGET'!I41),"",'FULL COST BUDGET'!I41)</f>
        <v/>
      </c>
      <c r="J44" s="895">
        <f t="shared" si="24"/>
        <v>0</v>
      </c>
      <c r="K44" s="319" t="str">
        <f>IF(ISBLANK('FULL COST BUDGET'!K41),"",'FULL COST BUDGET'!K41)</f>
        <v/>
      </c>
      <c r="L44" s="321" t="str">
        <f>IF(ISBLANK('FULL COST BUDGET'!L41),"",'FULL COST BUDGET'!L41)</f>
        <v/>
      </c>
      <c r="M44" s="895">
        <f t="shared" si="25"/>
        <v>0</v>
      </c>
      <c r="N44" s="319" t="str">
        <f>IF(ISBLANK('FULL COST BUDGET'!N41),"",'FULL COST BUDGET'!N41)</f>
        <v/>
      </c>
      <c r="O44" s="321" t="str">
        <f>IF(ISBLANK('FULL COST BUDGET'!O41),"",'FULL COST BUDGET'!O41)</f>
        <v/>
      </c>
      <c r="P44" s="895">
        <f t="shared" si="26"/>
        <v>0</v>
      </c>
      <c r="Q44" s="319" t="str">
        <f>IF(ISBLANK('FULL COST BUDGET'!Q41),"",'FULL COST BUDGET'!Q41)</f>
        <v/>
      </c>
      <c r="R44" s="321" t="str">
        <f>IF(ISBLANK('FULL COST BUDGET'!R41),"",'FULL COST BUDGET'!R41)</f>
        <v/>
      </c>
      <c r="S44" s="895">
        <f t="shared" si="27"/>
        <v>0</v>
      </c>
      <c r="T44" s="227">
        <f t="shared" si="28"/>
        <v>0</v>
      </c>
    </row>
    <row r="45" spans="1:20" s="219" customFormat="1" ht="15" customHeight="1" x14ac:dyDescent="0.25">
      <c r="A45" s="222"/>
      <c r="B45" s="229">
        <v>3.13</v>
      </c>
      <c r="C45" s="754" t="str">
        <f>IF(ISBLANK('FULL COST BUDGET'!C42),"",'FULL COST BUDGET'!C42)</f>
        <v/>
      </c>
      <c r="D45" s="761"/>
      <c r="E45" s="388" t="str">
        <f>IF(ISBLANK('FULL COST BUDGET'!E42),"",'FULL COST BUDGET'!E42)</f>
        <v/>
      </c>
      <c r="F45" s="322" t="str">
        <f>IF(ISBLANK('FULL COST BUDGET'!F42),"",'FULL COST BUDGET'!F42)</f>
        <v/>
      </c>
      <c r="G45" s="895">
        <f t="shared" si="23"/>
        <v>0</v>
      </c>
      <c r="H45" s="319" t="str">
        <f>IF(ISBLANK('FULL COST BUDGET'!H42),"",'FULL COST BUDGET'!H42)</f>
        <v/>
      </c>
      <c r="I45" s="321" t="str">
        <f>IF(ISBLANK('FULL COST BUDGET'!I42),"",'FULL COST BUDGET'!I42)</f>
        <v/>
      </c>
      <c r="J45" s="895">
        <f t="shared" si="24"/>
        <v>0</v>
      </c>
      <c r="K45" s="319" t="str">
        <f>IF(ISBLANK('FULL COST BUDGET'!K42),"",'FULL COST BUDGET'!K42)</f>
        <v/>
      </c>
      <c r="L45" s="321" t="str">
        <f>IF(ISBLANK('FULL COST BUDGET'!L42),"",'FULL COST BUDGET'!L42)</f>
        <v/>
      </c>
      <c r="M45" s="895">
        <f t="shared" si="25"/>
        <v>0</v>
      </c>
      <c r="N45" s="319" t="str">
        <f>IF(ISBLANK('FULL COST BUDGET'!N42),"",'FULL COST BUDGET'!N42)</f>
        <v/>
      </c>
      <c r="O45" s="321" t="str">
        <f>IF(ISBLANK('FULL COST BUDGET'!O42),"",'FULL COST BUDGET'!O42)</f>
        <v/>
      </c>
      <c r="P45" s="895">
        <f t="shared" si="26"/>
        <v>0</v>
      </c>
      <c r="Q45" s="319" t="str">
        <f>IF(ISBLANK('FULL COST BUDGET'!Q42),"",'FULL COST BUDGET'!Q42)</f>
        <v/>
      </c>
      <c r="R45" s="321" t="str">
        <f>IF(ISBLANK('FULL COST BUDGET'!R42),"",'FULL COST BUDGET'!R42)</f>
        <v/>
      </c>
      <c r="S45" s="895">
        <f t="shared" si="27"/>
        <v>0</v>
      </c>
      <c r="T45" s="227">
        <f t="shared" si="28"/>
        <v>0</v>
      </c>
    </row>
    <row r="46" spans="1:20" s="219" customFormat="1" ht="15" customHeight="1" x14ac:dyDescent="0.25">
      <c r="A46" s="222"/>
      <c r="B46" s="229">
        <v>3.14</v>
      </c>
      <c r="C46" s="754" t="str">
        <f>IF(ISBLANK('FULL COST BUDGET'!C43),"",'FULL COST BUDGET'!C43)</f>
        <v/>
      </c>
      <c r="D46" s="762"/>
      <c r="E46" s="388" t="str">
        <f>IF(ISBLANK('FULL COST BUDGET'!E43),"",'FULL COST BUDGET'!E43)</f>
        <v/>
      </c>
      <c r="F46" s="322" t="str">
        <f>IF(ISBLANK('FULL COST BUDGET'!F43),"",'FULL COST BUDGET'!F43)</f>
        <v/>
      </c>
      <c r="G46" s="895">
        <f t="shared" si="23"/>
        <v>0</v>
      </c>
      <c r="H46" s="319" t="str">
        <f>IF(ISBLANK('FULL COST BUDGET'!H43),"",'FULL COST BUDGET'!H43)</f>
        <v/>
      </c>
      <c r="I46" s="321" t="str">
        <f>IF(ISBLANK('FULL COST BUDGET'!I43),"",'FULL COST BUDGET'!I43)</f>
        <v/>
      </c>
      <c r="J46" s="895">
        <f t="shared" si="24"/>
        <v>0</v>
      </c>
      <c r="K46" s="319" t="str">
        <f>IF(ISBLANK('FULL COST BUDGET'!K43),"",'FULL COST BUDGET'!K43)</f>
        <v/>
      </c>
      <c r="L46" s="321" t="str">
        <f>IF(ISBLANK('FULL COST BUDGET'!L43),"",'FULL COST BUDGET'!L43)</f>
        <v/>
      </c>
      <c r="M46" s="895">
        <f t="shared" si="25"/>
        <v>0</v>
      </c>
      <c r="N46" s="319" t="str">
        <f>IF(ISBLANK('FULL COST BUDGET'!N43),"",'FULL COST BUDGET'!N43)</f>
        <v/>
      </c>
      <c r="O46" s="321" t="str">
        <f>IF(ISBLANK('FULL COST BUDGET'!O43),"",'FULL COST BUDGET'!O43)</f>
        <v/>
      </c>
      <c r="P46" s="895">
        <f t="shared" si="26"/>
        <v>0</v>
      </c>
      <c r="Q46" s="319" t="str">
        <f>IF(ISBLANK('FULL COST BUDGET'!Q43),"",'FULL COST BUDGET'!Q43)</f>
        <v/>
      </c>
      <c r="R46" s="321" t="str">
        <f>IF(ISBLANK('FULL COST BUDGET'!R43),"",'FULL COST BUDGET'!R43)</f>
        <v/>
      </c>
      <c r="S46" s="895">
        <f t="shared" si="27"/>
        <v>0</v>
      </c>
      <c r="T46" s="227">
        <f t="shared" si="28"/>
        <v>0</v>
      </c>
    </row>
    <row r="47" spans="1:20" s="219" customFormat="1" ht="15" customHeight="1" x14ac:dyDescent="0.25">
      <c r="A47" s="222"/>
      <c r="B47" s="229">
        <v>3.15</v>
      </c>
      <c r="C47" s="754" t="str">
        <f>IF(ISBLANK('FULL COST BUDGET'!C44),"",'FULL COST BUDGET'!C44)</f>
        <v/>
      </c>
      <c r="D47" s="761"/>
      <c r="E47" s="388" t="str">
        <f>IF(ISBLANK('FULL COST BUDGET'!E44),"",'FULL COST BUDGET'!E44)</f>
        <v/>
      </c>
      <c r="F47" s="322" t="str">
        <f>IF(ISBLANK('FULL COST BUDGET'!F44),"",'FULL COST BUDGET'!F44)</f>
        <v/>
      </c>
      <c r="G47" s="895">
        <f t="shared" si="23"/>
        <v>0</v>
      </c>
      <c r="H47" s="319" t="str">
        <f>IF(ISBLANK('FULL COST BUDGET'!H44),"",'FULL COST BUDGET'!H44)</f>
        <v/>
      </c>
      <c r="I47" s="321" t="str">
        <f>IF(ISBLANK('FULL COST BUDGET'!I44),"",'FULL COST BUDGET'!I44)</f>
        <v/>
      </c>
      <c r="J47" s="895">
        <f t="shared" si="24"/>
        <v>0</v>
      </c>
      <c r="K47" s="319" t="str">
        <f>IF(ISBLANK('FULL COST BUDGET'!K44),"",'FULL COST BUDGET'!K44)</f>
        <v/>
      </c>
      <c r="L47" s="321" t="str">
        <f>IF(ISBLANK('FULL COST BUDGET'!L44),"",'FULL COST BUDGET'!L44)</f>
        <v/>
      </c>
      <c r="M47" s="895">
        <f t="shared" si="25"/>
        <v>0</v>
      </c>
      <c r="N47" s="319" t="str">
        <f>IF(ISBLANK('FULL COST BUDGET'!N44),"",'FULL COST BUDGET'!N44)</f>
        <v/>
      </c>
      <c r="O47" s="321" t="str">
        <f>IF(ISBLANK('FULL COST BUDGET'!O44),"",'FULL COST BUDGET'!O44)</f>
        <v/>
      </c>
      <c r="P47" s="895">
        <f t="shared" si="26"/>
        <v>0</v>
      </c>
      <c r="Q47" s="319" t="str">
        <f>IF(ISBLANK('FULL COST BUDGET'!Q44),"",'FULL COST BUDGET'!Q44)</f>
        <v/>
      </c>
      <c r="R47" s="321" t="str">
        <f>IF(ISBLANK('FULL COST BUDGET'!R44),"",'FULL COST BUDGET'!R44)</f>
        <v/>
      </c>
      <c r="S47" s="895">
        <f t="shared" si="27"/>
        <v>0</v>
      </c>
      <c r="T47" s="227">
        <f t="shared" si="28"/>
        <v>0</v>
      </c>
    </row>
    <row r="48" spans="1:20" s="219" customFormat="1" ht="15" customHeight="1" x14ac:dyDescent="0.25">
      <c r="A48" s="222"/>
      <c r="B48" s="229">
        <v>3.16</v>
      </c>
      <c r="C48" s="754" t="str">
        <f>IF(ISBLANK('FULL COST BUDGET'!C45),"",'FULL COST BUDGET'!C45)</f>
        <v/>
      </c>
      <c r="D48" s="762"/>
      <c r="E48" s="388" t="str">
        <f>IF(ISBLANK('FULL COST BUDGET'!E45),"",'FULL COST BUDGET'!E45)</f>
        <v/>
      </c>
      <c r="F48" s="322" t="str">
        <f>IF(ISBLANK('FULL COST BUDGET'!F45),"",'FULL COST BUDGET'!F45)</f>
        <v/>
      </c>
      <c r="G48" s="895">
        <f t="shared" si="23"/>
        <v>0</v>
      </c>
      <c r="H48" s="319" t="str">
        <f>IF(ISBLANK('FULL COST BUDGET'!H45),"",'FULL COST BUDGET'!H45)</f>
        <v/>
      </c>
      <c r="I48" s="321" t="str">
        <f>IF(ISBLANK('FULL COST BUDGET'!I45),"",'FULL COST BUDGET'!I45)</f>
        <v/>
      </c>
      <c r="J48" s="895">
        <f t="shared" si="24"/>
        <v>0</v>
      </c>
      <c r="K48" s="319" t="str">
        <f>IF(ISBLANK('FULL COST BUDGET'!K45),"",'FULL COST BUDGET'!K45)</f>
        <v/>
      </c>
      <c r="L48" s="321" t="str">
        <f>IF(ISBLANK('FULL COST BUDGET'!L45),"",'FULL COST BUDGET'!L45)</f>
        <v/>
      </c>
      <c r="M48" s="895">
        <f t="shared" si="25"/>
        <v>0</v>
      </c>
      <c r="N48" s="319" t="str">
        <f>IF(ISBLANK('FULL COST BUDGET'!N45),"",'FULL COST BUDGET'!N45)</f>
        <v/>
      </c>
      <c r="O48" s="321" t="str">
        <f>IF(ISBLANK('FULL COST BUDGET'!O45),"",'FULL COST BUDGET'!O45)</f>
        <v/>
      </c>
      <c r="P48" s="895">
        <f t="shared" si="26"/>
        <v>0</v>
      </c>
      <c r="Q48" s="319" t="str">
        <f>IF(ISBLANK('FULL COST BUDGET'!Q45),"",'FULL COST BUDGET'!Q45)</f>
        <v/>
      </c>
      <c r="R48" s="321" t="str">
        <f>IF(ISBLANK('FULL COST BUDGET'!R45),"",'FULL COST BUDGET'!R45)</f>
        <v/>
      </c>
      <c r="S48" s="895">
        <f t="shared" si="27"/>
        <v>0</v>
      </c>
      <c r="T48" s="227">
        <f t="shared" si="28"/>
        <v>0</v>
      </c>
    </row>
    <row r="49" spans="1:21" s="219" customFormat="1" ht="15" customHeight="1" x14ac:dyDescent="0.25">
      <c r="A49" s="222"/>
      <c r="B49" s="229">
        <v>3.17</v>
      </c>
      <c r="C49" s="757" t="str">
        <f>IF(ISBLANK('FULL COST BUDGET'!C46),"",'FULL COST BUDGET'!C46)</f>
        <v/>
      </c>
      <c r="D49" s="763"/>
      <c r="E49" s="320" t="str">
        <f>IF(ISBLANK('FULL COST BUDGET'!E46),"",'FULL COST BUDGET'!E46)</f>
        <v/>
      </c>
      <c r="F49" s="322" t="str">
        <f>IF(ISBLANK('FULL COST BUDGET'!F46),"",'FULL COST BUDGET'!F46)</f>
        <v/>
      </c>
      <c r="G49" s="895">
        <f t="shared" si="23"/>
        <v>0</v>
      </c>
      <c r="H49" s="320" t="str">
        <f>IF(ISBLANK('FULL COST BUDGET'!H46),"",'FULL COST BUDGET'!H46)</f>
        <v/>
      </c>
      <c r="I49" s="322" t="str">
        <f>IF(ISBLANK('FULL COST BUDGET'!I46),"",'FULL COST BUDGET'!I46)</f>
        <v/>
      </c>
      <c r="J49" s="895">
        <f t="shared" si="24"/>
        <v>0</v>
      </c>
      <c r="K49" s="320" t="str">
        <f>IF(ISBLANK('FULL COST BUDGET'!K46),"",'FULL COST BUDGET'!K46)</f>
        <v/>
      </c>
      <c r="L49" s="322" t="str">
        <f>IF(ISBLANK('FULL COST BUDGET'!L46),"",'FULL COST BUDGET'!L46)</f>
        <v/>
      </c>
      <c r="M49" s="895">
        <f t="shared" si="25"/>
        <v>0</v>
      </c>
      <c r="N49" s="320" t="str">
        <f>IF(ISBLANK('FULL COST BUDGET'!N46),"",'FULL COST BUDGET'!N46)</f>
        <v/>
      </c>
      <c r="O49" s="322" t="str">
        <f>IF(ISBLANK('FULL COST BUDGET'!O46),"",'FULL COST BUDGET'!O46)</f>
        <v/>
      </c>
      <c r="P49" s="895">
        <f t="shared" si="26"/>
        <v>0</v>
      </c>
      <c r="Q49" s="320" t="str">
        <f>IF(ISBLANK('FULL COST BUDGET'!Q46),"",'FULL COST BUDGET'!Q46)</f>
        <v/>
      </c>
      <c r="R49" s="322" t="str">
        <f>IF(ISBLANK('FULL COST BUDGET'!R46),"",'FULL COST BUDGET'!R46)</f>
        <v/>
      </c>
      <c r="S49" s="895">
        <f t="shared" si="27"/>
        <v>0</v>
      </c>
      <c r="T49" s="227">
        <f t="shared" si="28"/>
        <v>0</v>
      </c>
    </row>
    <row r="50" spans="1:21" s="219" customFormat="1" ht="15.75" customHeight="1" thickBot="1" x14ac:dyDescent="0.3">
      <c r="A50" s="222"/>
      <c r="B50" s="230"/>
      <c r="C50" s="1006" t="s">
        <v>122</v>
      </c>
      <c r="D50" s="1006"/>
      <c r="E50" s="844"/>
      <c r="F50" s="845"/>
      <c r="G50" s="384">
        <f>SUM(G33:G49)</f>
        <v>0</v>
      </c>
      <c r="H50"/>
      <c r="I50"/>
      <c r="J50" s="384">
        <f>SUM(J33:J49)</f>
        <v>0</v>
      </c>
      <c r="K50"/>
      <c r="L50"/>
      <c r="M50" s="384">
        <f>SUM(M33:M49)</f>
        <v>0</v>
      </c>
      <c r="N50"/>
      <c r="O50"/>
      <c r="P50" s="384">
        <f>SUM(P33:P49)</f>
        <v>0</v>
      </c>
      <c r="Q50"/>
      <c r="R50"/>
      <c r="S50" s="384">
        <f>SUM(S33:S49)</f>
        <v>0</v>
      </c>
      <c r="T50" s="385">
        <f>SUM(T33:T49)</f>
        <v>0</v>
      </c>
    </row>
    <row r="51" spans="1:21" ht="15" customHeight="1" x14ac:dyDescent="0.25">
      <c r="A51" s="222"/>
      <c r="B51" s="219"/>
      <c r="C51" s="231"/>
      <c r="D51" s="231"/>
      <c r="E51" s="231"/>
      <c r="F51" s="764"/>
      <c r="G51" s="679"/>
      <c r="H51" s="739"/>
      <c r="I51" s="765"/>
      <c r="J51" s="679"/>
      <c r="K51" s="739"/>
      <c r="L51" s="765"/>
      <c r="M51" s="766"/>
      <c r="N51" s="231"/>
      <c r="O51" s="764"/>
      <c r="P51" s="679"/>
      <c r="Q51" s="739"/>
      <c r="R51" s="765"/>
      <c r="S51" s="679"/>
      <c r="T51" s="767"/>
    </row>
    <row r="52" spans="1:21" ht="21" customHeight="1" x14ac:dyDescent="0.25">
      <c r="A52" s="218" t="s">
        <v>305</v>
      </c>
      <c r="B52" s="219"/>
      <c r="C52" s="231"/>
      <c r="D52" s="231"/>
      <c r="E52" s="768" t="s">
        <v>40</v>
      </c>
      <c r="F52" s="748" t="s">
        <v>239</v>
      </c>
      <c r="G52" s="769" t="s">
        <v>3</v>
      </c>
      <c r="H52" s="768" t="s">
        <v>40</v>
      </c>
      <c r="I52" s="748" t="s">
        <v>239</v>
      </c>
      <c r="J52" s="769" t="s">
        <v>3</v>
      </c>
      <c r="K52" s="768" t="s">
        <v>40</v>
      </c>
      <c r="L52" s="748" t="s">
        <v>239</v>
      </c>
      <c r="M52" s="769" t="s">
        <v>3</v>
      </c>
      <c r="N52" s="768" t="s">
        <v>40</v>
      </c>
      <c r="O52" s="748" t="s">
        <v>239</v>
      </c>
      <c r="P52" s="769" t="s">
        <v>3</v>
      </c>
      <c r="Q52" s="768" t="s">
        <v>40</v>
      </c>
      <c r="R52" s="748" t="s">
        <v>239</v>
      </c>
      <c r="S52" s="769" t="s">
        <v>3</v>
      </c>
      <c r="T52" s="770" t="s">
        <v>119</v>
      </c>
    </row>
    <row r="53" spans="1:21" ht="15.75" customHeight="1" thickBot="1" x14ac:dyDescent="0.3">
      <c r="C53" s="990" t="str">
        <f>'FULL COST BUDGET'!C50</f>
        <v>Audit fees</v>
      </c>
      <c r="D53" s="990"/>
      <c r="E53" s="324" t="str">
        <f>IF(ISBLANK('FULL COST BUDGET'!E50),"",'FULL COST BUDGET'!E50)</f>
        <v/>
      </c>
      <c r="F53" s="325" t="str">
        <f>IF(ISBLANK('FULL COST BUDGET'!F50),"",'FULL COST BUDGET'!F50)</f>
        <v/>
      </c>
      <c r="G53" s="226">
        <f t="shared" ref="G53" si="29">IFERROR(F53*E53,0)</f>
        <v>0</v>
      </c>
      <c r="H53" s="319" t="str">
        <f>IF(ISBLANK('FULL COST BUDGET'!H50),"",'FULL COST BUDGET'!H50)</f>
        <v/>
      </c>
      <c r="I53" s="319" t="str">
        <f>IF(ISBLANK('FULL COST BUDGET'!I50),"",'FULL COST BUDGET'!I50)</f>
        <v/>
      </c>
      <c r="J53" s="226">
        <f t="shared" ref="J53" si="30">IFERROR(I53*H53,0)</f>
        <v>0</v>
      </c>
      <c r="K53" s="319" t="str">
        <f>IF(ISBLANK('FULL COST BUDGET'!K50),"",'FULL COST BUDGET'!K50)</f>
        <v/>
      </c>
      <c r="L53" s="319" t="str">
        <f>IF(ISBLANK('FULL COST BUDGET'!L50),"",'FULL COST BUDGET'!L50)</f>
        <v/>
      </c>
      <c r="M53" s="895">
        <f t="shared" ref="M53" si="31">IFERROR(L53*K53,0)</f>
        <v>0</v>
      </c>
      <c r="N53" s="319" t="str">
        <f>IF(ISBLANK('FULL COST BUDGET'!N50),"",'FULL COST BUDGET'!N50)</f>
        <v/>
      </c>
      <c r="O53" s="319" t="str">
        <f>IF(ISBLANK('FULL COST BUDGET'!O50),"",'FULL COST BUDGET'!O50)</f>
        <v/>
      </c>
      <c r="P53" s="895">
        <f t="shared" ref="P53" si="32">IFERROR(O53*N53,0)</f>
        <v>0</v>
      </c>
      <c r="Q53" s="319" t="str">
        <f>IF(ISBLANK('FULL COST BUDGET'!Q50),"",'FULL COST BUDGET'!Q50)</f>
        <v/>
      </c>
      <c r="R53" s="319" t="str">
        <f>IF(ISBLANK('FULL COST BUDGET'!R50),"",'FULL COST BUDGET'!R50)</f>
        <v/>
      </c>
      <c r="S53" s="895">
        <f t="shared" ref="S53" si="33">IFERROR(R53*Q53,0)</f>
        <v>0</v>
      </c>
      <c r="T53" s="385">
        <f>SUM(G53,J53,M53,P53,S53)</f>
        <v>0</v>
      </c>
      <c r="U53" s="232"/>
    </row>
    <row r="54" spans="1:21" ht="15" customHeight="1" x14ac:dyDescent="0.25">
      <c r="A54" s="222"/>
      <c r="B54" s="219"/>
      <c r="C54" s="219"/>
      <c r="D54" s="219"/>
      <c r="E54" s="233"/>
      <c r="F54" s="219"/>
      <c r="H54" s="233"/>
      <c r="I54" s="219"/>
      <c r="K54" s="233"/>
      <c r="L54" s="219"/>
      <c r="M54" s="219"/>
      <c r="N54" s="233"/>
      <c r="O54" s="233"/>
      <c r="Q54" s="233"/>
      <c r="R54" s="233"/>
    </row>
    <row r="55" spans="1:21" ht="25.2" customHeight="1" x14ac:dyDescent="0.25">
      <c r="A55" s="218" t="s">
        <v>308</v>
      </c>
      <c r="B55" s="219"/>
      <c r="C55" s="219"/>
      <c r="D55" s="219"/>
      <c r="E55" s="228" t="s">
        <v>40</v>
      </c>
      <c r="F55" s="748" t="s">
        <v>239</v>
      </c>
      <c r="G55" s="223" t="s">
        <v>3</v>
      </c>
      <c r="H55" s="228" t="s">
        <v>40</v>
      </c>
      <c r="I55" s="748" t="s">
        <v>239</v>
      </c>
      <c r="J55" s="223" t="s">
        <v>3</v>
      </c>
      <c r="K55" s="228" t="s">
        <v>40</v>
      </c>
      <c r="L55" s="748" t="s">
        <v>239</v>
      </c>
      <c r="M55" s="748" t="s">
        <v>3</v>
      </c>
      <c r="N55" s="228" t="s">
        <v>40</v>
      </c>
      <c r="O55" s="748" t="s">
        <v>239</v>
      </c>
      <c r="P55" s="223" t="s">
        <v>3</v>
      </c>
      <c r="Q55" s="228" t="s">
        <v>40</v>
      </c>
      <c r="R55" s="748" t="s">
        <v>239</v>
      </c>
      <c r="S55" s="223" t="s">
        <v>3</v>
      </c>
      <c r="T55" s="749" t="s">
        <v>119</v>
      </c>
    </row>
    <row r="56" spans="1:21" s="219" customFormat="1" ht="15" customHeight="1" x14ac:dyDescent="0.25">
      <c r="A56" s="222"/>
      <c r="B56" s="219">
        <v>5.0999999999999996</v>
      </c>
      <c r="C56" s="754" t="str">
        <f>IF(ISBLANK('FULL COST BUDGET'!C53),"",'FULL COST BUDGET'!C53)</f>
        <v>Domestic travel to workshops / conferences</v>
      </c>
      <c r="D56" s="797"/>
      <c r="E56" s="324" t="str">
        <f>IF(ISBLANK('FULL COST BUDGET'!E53),"",'FULL COST BUDGET'!E53)</f>
        <v/>
      </c>
      <c r="F56" s="325" t="str">
        <f>IF(ISBLANK('FULL COST BUDGET'!F53),"",'FULL COST BUDGET'!F53)</f>
        <v/>
      </c>
      <c r="G56" s="895">
        <f t="shared" ref="G56:G61" si="34">IFERROR(F56*E56,0)</f>
        <v>0</v>
      </c>
      <c r="H56" s="319" t="str">
        <f>IF(ISBLANK('FULL COST BUDGET'!H53),"",'FULL COST BUDGET'!H53)</f>
        <v/>
      </c>
      <c r="I56" s="319" t="str">
        <f>IF(ISBLANK('FULL COST BUDGET'!I53),"",'FULL COST BUDGET'!I53)</f>
        <v/>
      </c>
      <c r="J56" s="895">
        <f t="shared" ref="J56:J61" si="35">IFERROR(I56*H56,0)</f>
        <v>0</v>
      </c>
      <c r="K56" s="319" t="str">
        <f>IF(ISBLANK('FULL COST BUDGET'!K53),"",'FULL COST BUDGET'!K53)</f>
        <v/>
      </c>
      <c r="L56" s="319" t="str">
        <f>IF(ISBLANK('FULL COST BUDGET'!L53),"",'FULL COST BUDGET'!L53)</f>
        <v/>
      </c>
      <c r="M56" s="895">
        <f t="shared" ref="M56:M61" si="36">IFERROR(L56*K56,0)</f>
        <v>0</v>
      </c>
      <c r="N56" s="319" t="str">
        <f>IF(ISBLANK('FULL COST BUDGET'!N53),"",'FULL COST BUDGET'!N53)</f>
        <v/>
      </c>
      <c r="O56" s="319" t="str">
        <f>IF(ISBLANK('FULL COST BUDGET'!O53),"",'FULL COST BUDGET'!O53)</f>
        <v/>
      </c>
      <c r="P56" s="895">
        <f t="shared" ref="P56:P61" si="37">IFERROR(O56*N56,0)</f>
        <v>0</v>
      </c>
      <c r="Q56" s="319" t="str">
        <f>IF(ISBLANK('FULL COST BUDGET'!Q53),"",'FULL COST BUDGET'!Q53)</f>
        <v/>
      </c>
      <c r="R56" s="319" t="str">
        <f>IF(ISBLANK('FULL COST BUDGET'!R53),"",'FULL COST BUDGET'!R53)</f>
        <v/>
      </c>
      <c r="S56" s="895">
        <f t="shared" ref="S56:S61" si="38">IFERROR(R56*Q56,0)</f>
        <v>0</v>
      </c>
      <c r="T56" s="227">
        <f>SUM(G56,J56,M56,P56,S56)</f>
        <v>0</v>
      </c>
    </row>
    <row r="57" spans="1:21" s="219" customFormat="1" ht="15" customHeight="1" x14ac:dyDescent="0.25">
      <c r="A57" s="222"/>
      <c r="B57" s="219">
        <v>5.2</v>
      </c>
      <c r="C57" s="754" t="str">
        <f>IF(ISBLANK('FULL COST BUDGET'!C54),"",'FULL COST BUDGET'!C54)</f>
        <v>International travel to workshops / conferences</v>
      </c>
      <c r="D57" s="798"/>
      <c r="E57" s="319" t="str">
        <f>IF(ISBLANK('FULL COST BUDGET'!E54),"",'FULL COST BUDGET'!E54)</f>
        <v/>
      </c>
      <c r="F57" s="321" t="str">
        <f>IF(ISBLANK('FULL COST BUDGET'!F54),"",'FULL COST BUDGET'!F54)</f>
        <v/>
      </c>
      <c r="G57" s="895">
        <f t="shared" si="34"/>
        <v>0</v>
      </c>
      <c r="H57" s="319" t="str">
        <f>IF(ISBLANK('FULL COST BUDGET'!H54),"",'FULL COST BUDGET'!H54)</f>
        <v/>
      </c>
      <c r="I57" s="319" t="str">
        <f>IF(ISBLANK('FULL COST BUDGET'!I54),"",'FULL COST BUDGET'!I54)</f>
        <v/>
      </c>
      <c r="J57" s="895">
        <f t="shared" si="35"/>
        <v>0</v>
      </c>
      <c r="K57" s="319" t="str">
        <f>IF(ISBLANK('FULL COST BUDGET'!K54),"",'FULL COST BUDGET'!K54)</f>
        <v/>
      </c>
      <c r="L57" s="319" t="str">
        <f>IF(ISBLANK('FULL COST BUDGET'!L54),"",'FULL COST BUDGET'!L54)</f>
        <v/>
      </c>
      <c r="M57" s="895">
        <f t="shared" si="36"/>
        <v>0</v>
      </c>
      <c r="N57" s="319" t="str">
        <f>IF(ISBLANK('FULL COST BUDGET'!N54),"",'FULL COST BUDGET'!N54)</f>
        <v/>
      </c>
      <c r="O57" s="319" t="str">
        <f>IF(ISBLANK('FULL COST BUDGET'!O54),"",'FULL COST BUDGET'!O54)</f>
        <v/>
      </c>
      <c r="P57" s="895">
        <f t="shared" si="37"/>
        <v>0</v>
      </c>
      <c r="Q57" s="319" t="str">
        <f>IF(ISBLANK('FULL COST BUDGET'!Q54),"",'FULL COST BUDGET'!Q54)</f>
        <v/>
      </c>
      <c r="R57" s="319" t="str">
        <f>IF(ISBLANK('FULL COST BUDGET'!R54),"",'FULL COST BUDGET'!R54)</f>
        <v/>
      </c>
      <c r="S57" s="895">
        <f t="shared" si="38"/>
        <v>0</v>
      </c>
      <c r="T57" s="227">
        <f>SUM(G57,J57,M57,P57,S57)</f>
        <v>0</v>
      </c>
    </row>
    <row r="58" spans="1:21" s="219" customFormat="1" ht="15" customHeight="1" x14ac:dyDescent="0.25">
      <c r="A58" s="222"/>
      <c r="B58" s="219">
        <v>5.3</v>
      </c>
      <c r="C58" s="754" t="str">
        <f>IF(ISBLANK('FULL COST BUDGET'!C55),"",'FULL COST BUDGET'!C55)</f>
        <v>Accommodation</v>
      </c>
      <c r="D58" s="798"/>
      <c r="E58" s="319" t="str">
        <f>IF(ISBLANK('FULL COST BUDGET'!E55),"",'FULL COST BUDGET'!E55)</f>
        <v/>
      </c>
      <c r="F58" s="321" t="str">
        <f>IF(ISBLANK('FULL COST BUDGET'!F55),"",'FULL COST BUDGET'!F55)</f>
        <v/>
      </c>
      <c r="G58" s="895">
        <f t="shared" si="34"/>
        <v>0</v>
      </c>
      <c r="H58" s="319" t="str">
        <f>IF(ISBLANK('FULL COST BUDGET'!H55),"",'FULL COST BUDGET'!H55)</f>
        <v/>
      </c>
      <c r="I58" s="319" t="str">
        <f>IF(ISBLANK('FULL COST BUDGET'!I55),"",'FULL COST BUDGET'!I55)</f>
        <v/>
      </c>
      <c r="J58" s="895">
        <f t="shared" si="35"/>
        <v>0</v>
      </c>
      <c r="K58" s="319" t="str">
        <f>IF(ISBLANK('FULL COST BUDGET'!K55),"",'FULL COST BUDGET'!K55)</f>
        <v/>
      </c>
      <c r="L58" s="319" t="str">
        <f>IF(ISBLANK('FULL COST BUDGET'!L55),"",'FULL COST BUDGET'!L55)</f>
        <v/>
      </c>
      <c r="M58" s="895">
        <f t="shared" si="36"/>
        <v>0</v>
      </c>
      <c r="N58" s="319" t="str">
        <f>IF(ISBLANK('FULL COST BUDGET'!N55),"",'FULL COST BUDGET'!N55)</f>
        <v/>
      </c>
      <c r="O58" s="319" t="str">
        <f>IF(ISBLANK('FULL COST BUDGET'!O55),"",'FULL COST BUDGET'!O55)</f>
        <v/>
      </c>
      <c r="P58" s="895">
        <f t="shared" si="37"/>
        <v>0</v>
      </c>
      <c r="Q58" s="319" t="str">
        <f>IF(ISBLANK('FULL COST BUDGET'!Q55),"",'FULL COST BUDGET'!Q55)</f>
        <v/>
      </c>
      <c r="R58" s="319" t="str">
        <f>IF(ISBLANK('FULL COST BUDGET'!R55),"",'FULL COST BUDGET'!R55)</f>
        <v/>
      </c>
      <c r="S58" s="895">
        <f t="shared" si="38"/>
        <v>0</v>
      </c>
      <c r="T58" s="227">
        <f>SUM(G58,J58,M58,P58,S58)</f>
        <v>0</v>
      </c>
    </row>
    <row r="59" spans="1:21" s="219" customFormat="1" ht="15" customHeight="1" x14ac:dyDescent="0.25">
      <c r="A59" s="222"/>
      <c r="B59" s="219">
        <v>5.4</v>
      </c>
      <c r="C59" s="754" t="str">
        <f>IF(ISBLANK('FULL COST BUDGET'!C56),"",'FULL COST BUDGET'!C56)</f>
        <v>Registration cost</v>
      </c>
      <c r="D59" s="798"/>
      <c r="E59" s="319" t="str">
        <f>IF(ISBLANK('FULL COST BUDGET'!E56),"",'FULL COST BUDGET'!E56)</f>
        <v/>
      </c>
      <c r="F59" s="321" t="str">
        <f>IF(ISBLANK('FULL COST BUDGET'!F56),"",'FULL COST BUDGET'!F56)</f>
        <v/>
      </c>
      <c r="G59" s="895">
        <f t="shared" si="34"/>
        <v>0</v>
      </c>
      <c r="H59" s="319" t="str">
        <f>IF(ISBLANK('FULL COST BUDGET'!H56),"",'FULL COST BUDGET'!H56)</f>
        <v/>
      </c>
      <c r="I59" s="319" t="str">
        <f>IF(ISBLANK('FULL COST BUDGET'!I56),"",'FULL COST BUDGET'!I56)</f>
        <v/>
      </c>
      <c r="J59" s="895">
        <f t="shared" si="35"/>
        <v>0</v>
      </c>
      <c r="K59" s="319" t="str">
        <f>IF(ISBLANK('FULL COST BUDGET'!K56),"",'FULL COST BUDGET'!K56)</f>
        <v/>
      </c>
      <c r="L59" s="319" t="str">
        <f>IF(ISBLANK('FULL COST BUDGET'!L56),"",'FULL COST BUDGET'!L56)</f>
        <v/>
      </c>
      <c r="M59" s="895">
        <f t="shared" si="36"/>
        <v>0</v>
      </c>
      <c r="N59" s="319" t="str">
        <f>IF(ISBLANK('FULL COST BUDGET'!N56),"",'FULL COST BUDGET'!N56)</f>
        <v/>
      </c>
      <c r="O59" s="319" t="str">
        <f>IF(ISBLANK('FULL COST BUDGET'!O56),"",'FULL COST BUDGET'!O56)</f>
        <v/>
      </c>
      <c r="P59" s="895">
        <f t="shared" si="37"/>
        <v>0</v>
      </c>
      <c r="Q59" s="319" t="str">
        <f>IF(ISBLANK('FULL COST BUDGET'!Q56),"",'FULL COST BUDGET'!Q56)</f>
        <v/>
      </c>
      <c r="R59" s="319" t="str">
        <f>IF(ISBLANK('FULL COST BUDGET'!R56),"",'FULL COST BUDGET'!R56)</f>
        <v/>
      </c>
      <c r="S59" s="895">
        <f t="shared" si="38"/>
        <v>0</v>
      </c>
      <c r="T59" s="227">
        <f>SUM(G59,J59,M59,P59,S59)</f>
        <v>0</v>
      </c>
    </row>
    <row r="60" spans="1:21" s="219" customFormat="1" ht="15" customHeight="1" x14ac:dyDescent="0.25">
      <c r="A60" s="222"/>
      <c r="B60" s="219">
        <v>5.5</v>
      </c>
      <c r="C60" s="754" t="str">
        <f>IF(ISBLANK('FULL COST BUDGET'!C57),"",'FULL COST BUDGET'!C57)</f>
        <v>Per diems (daily allowances)</v>
      </c>
      <c r="D60" s="798"/>
      <c r="E60" s="319" t="str">
        <f>IF(ISBLANK('FULL COST BUDGET'!E57),"",'FULL COST BUDGET'!E57)</f>
        <v/>
      </c>
      <c r="F60" s="321" t="str">
        <f>IF(ISBLANK('FULL COST BUDGET'!F57),"",'FULL COST BUDGET'!F57)</f>
        <v/>
      </c>
      <c r="G60" s="895">
        <f t="shared" si="34"/>
        <v>0</v>
      </c>
      <c r="H60" s="319" t="str">
        <f>IF(ISBLANK('FULL COST BUDGET'!H57),"",'FULL COST BUDGET'!H57)</f>
        <v/>
      </c>
      <c r="I60" s="319" t="str">
        <f>IF(ISBLANK('FULL COST BUDGET'!I57),"",'FULL COST BUDGET'!I57)</f>
        <v/>
      </c>
      <c r="J60" s="895">
        <f t="shared" si="35"/>
        <v>0</v>
      </c>
      <c r="K60" s="319" t="str">
        <f>IF(ISBLANK('FULL COST BUDGET'!K57),"",'FULL COST BUDGET'!K57)</f>
        <v/>
      </c>
      <c r="L60" s="319" t="str">
        <f>IF(ISBLANK('FULL COST BUDGET'!L57),"",'FULL COST BUDGET'!L57)</f>
        <v/>
      </c>
      <c r="M60" s="895">
        <f t="shared" si="36"/>
        <v>0</v>
      </c>
      <c r="N60" s="319" t="str">
        <f>IF(ISBLANK('FULL COST BUDGET'!N57),"",'FULL COST BUDGET'!N57)</f>
        <v/>
      </c>
      <c r="O60" s="319" t="str">
        <f>IF(ISBLANK('FULL COST BUDGET'!O57),"",'FULL COST BUDGET'!O57)</f>
        <v/>
      </c>
      <c r="P60" s="895">
        <f t="shared" si="37"/>
        <v>0</v>
      </c>
      <c r="Q60" s="319" t="str">
        <f>IF(ISBLANK('FULL COST BUDGET'!Q57),"",'FULL COST BUDGET'!Q57)</f>
        <v/>
      </c>
      <c r="R60" s="319" t="str">
        <f>IF(ISBLANK('FULL COST BUDGET'!R57),"",'FULL COST BUDGET'!R57)</f>
        <v/>
      </c>
      <c r="S60" s="895">
        <f t="shared" si="38"/>
        <v>0</v>
      </c>
      <c r="T60" s="227">
        <f t="shared" ref="T60:T61" si="39">SUM(G60,J60,M60,P60,S60)</f>
        <v>0</v>
      </c>
    </row>
    <row r="61" spans="1:21" s="219" customFormat="1" ht="15" customHeight="1" x14ac:dyDescent="0.25">
      <c r="A61" s="222"/>
      <c r="B61" s="219">
        <v>5.6</v>
      </c>
      <c r="C61" s="757" t="str">
        <f>IF(ISBLANK('FULL COST BUDGET'!C58),"",'FULL COST BUDGET'!C58)</f>
        <v>Other travel costs</v>
      </c>
      <c r="D61" s="799"/>
      <c r="E61" s="319" t="str">
        <f>IF(ISBLANK('FULL COST BUDGET'!E58),"",'FULL COST BUDGET'!E58)</f>
        <v/>
      </c>
      <c r="F61" s="321" t="str">
        <f>IF(ISBLANK('FULL COST BUDGET'!F58),"",'FULL COST BUDGET'!F58)</f>
        <v/>
      </c>
      <c r="G61" s="895">
        <f t="shared" si="34"/>
        <v>0</v>
      </c>
      <c r="H61" s="319" t="str">
        <f>IF(ISBLANK('FULL COST BUDGET'!H58),"",'FULL COST BUDGET'!H58)</f>
        <v/>
      </c>
      <c r="I61" s="319" t="str">
        <f>IF(ISBLANK('FULL COST BUDGET'!I58),"",'FULL COST BUDGET'!I58)</f>
        <v/>
      </c>
      <c r="J61" s="895">
        <f t="shared" si="35"/>
        <v>0</v>
      </c>
      <c r="K61" s="319" t="str">
        <f>IF(ISBLANK('FULL COST BUDGET'!K58),"",'FULL COST BUDGET'!K58)</f>
        <v/>
      </c>
      <c r="L61" s="319" t="str">
        <f>IF(ISBLANK('FULL COST BUDGET'!L58),"",'FULL COST BUDGET'!L58)</f>
        <v/>
      </c>
      <c r="M61" s="895">
        <f t="shared" si="36"/>
        <v>0</v>
      </c>
      <c r="N61" s="319" t="str">
        <f>IF(ISBLANK('FULL COST BUDGET'!N58),"",'FULL COST BUDGET'!N58)</f>
        <v/>
      </c>
      <c r="O61" s="319" t="str">
        <f>IF(ISBLANK('FULL COST BUDGET'!O58),"",'FULL COST BUDGET'!O58)</f>
        <v/>
      </c>
      <c r="P61" s="895">
        <f t="shared" si="37"/>
        <v>0</v>
      </c>
      <c r="Q61" s="319" t="str">
        <f>IF(ISBLANK('FULL COST BUDGET'!Q58),"",'FULL COST BUDGET'!Q58)</f>
        <v/>
      </c>
      <c r="R61" s="319" t="str">
        <f>IF(ISBLANK('FULL COST BUDGET'!R58),"",'FULL COST BUDGET'!R58)</f>
        <v/>
      </c>
      <c r="S61" s="895">
        <f t="shared" si="38"/>
        <v>0</v>
      </c>
      <c r="T61" s="227">
        <f t="shared" si="39"/>
        <v>0</v>
      </c>
    </row>
    <row r="62" spans="1:21" ht="15.75" customHeight="1" thickBot="1" x14ac:dyDescent="0.3">
      <c r="A62" s="222"/>
      <c r="B62" s="219"/>
      <c r="C62" s="991" t="s">
        <v>123</v>
      </c>
      <c r="D62" s="992"/>
      <c r="E62" s="836"/>
      <c r="F62" s="837"/>
      <c r="G62" s="384">
        <f>SUM(G56:G61)</f>
        <v>0</v>
      </c>
      <c r="H62"/>
      <c r="I62"/>
      <c r="J62" s="384">
        <f>SUM(J56:J61)</f>
        <v>0</v>
      </c>
      <c r="K62"/>
      <c r="L62"/>
      <c r="M62" s="384">
        <f>SUM(M56:M61)</f>
        <v>0</v>
      </c>
      <c r="N62"/>
      <c r="O62"/>
      <c r="P62" s="384">
        <f>SUM(P56:P61)</f>
        <v>0</v>
      </c>
      <c r="Q62"/>
      <c r="R62"/>
      <c r="S62" s="384">
        <f>SUM(S56:S61)</f>
        <v>0</v>
      </c>
      <c r="T62" s="385">
        <f>SUM(T56:T61)</f>
        <v>0</v>
      </c>
    </row>
    <row r="63" spans="1:21" s="232" customFormat="1" ht="15" customHeight="1" x14ac:dyDescent="0.25">
      <c r="A63" s="235"/>
      <c r="B63" s="235"/>
      <c r="C63" s="739"/>
      <c r="D63" s="739"/>
      <c r="E63" s="235"/>
      <c r="F63" s="235"/>
      <c r="H63" s="235"/>
      <c r="I63" s="235"/>
      <c r="K63" s="235"/>
      <c r="L63" s="235"/>
      <c r="N63" s="235"/>
      <c r="O63" s="235"/>
      <c r="Q63" s="235"/>
      <c r="R63" s="235"/>
      <c r="S63" s="679"/>
      <c r="T63" s="767"/>
    </row>
    <row r="64" spans="1:21" s="232" customFormat="1" ht="20.399999999999999" customHeight="1" x14ac:dyDescent="0.25">
      <c r="A64" s="221" t="s">
        <v>10</v>
      </c>
      <c r="B64" s="235"/>
      <c r="C64" s="739"/>
      <c r="D64" s="739"/>
      <c r="E64" s="228" t="s">
        <v>40</v>
      </c>
      <c r="F64" s="748" t="s">
        <v>239</v>
      </c>
      <c r="G64" s="223" t="s">
        <v>3</v>
      </c>
      <c r="H64" s="228" t="s">
        <v>40</v>
      </c>
      <c r="I64" s="748" t="s">
        <v>239</v>
      </c>
      <c r="J64" s="223" t="s">
        <v>3</v>
      </c>
      <c r="K64" s="228" t="s">
        <v>40</v>
      </c>
      <c r="L64" s="748" t="s">
        <v>239</v>
      </c>
      <c r="M64" s="223" t="s">
        <v>3</v>
      </c>
      <c r="N64" s="228" t="s">
        <v>40</v>
      </c>
      <c r="O64" s="748" t="s">
        <v>239</v>
      </c>
      <c r="P64" s="223" t="s">
        <v>3</v>
      </c>
      <c r="Q64" s="228" t="s">
        <v>40</v>
      </c>
      <c r="R64" s="748" t="s">
        <v>239</v>
      </c>
      <c r="S64" s="223" t="s">
        <v>3</v>
      </c>
      <c r="T64" s="749" t="s">
        <v>119</v>
      </c>
    </row>
    <row r="65" spans="1:20" s="235" customFormat="1" ht="15" customHeight="1" x14ac:dyDescent="0.25">
      <c r="A65" s="773"/>
      <c r="B65" s="235">
        <v>6.1</v>
      </c>
      <c r="C65" s="865" t="str">
        <f>IF(ISBLANK('FULL COST BUDGET'!C62),"",'FULL COST BUDGET'!C62)</f>
        <v/>
      </c>
      <c r="D65" s="867"/>
      <c r="E65" s="321" t="str">
        <f>IF(ISBLANK('FULL COST BUDGET'!E62),"",'FULL COST BUDGET'!E62)</f>
        <v/>
      </c>
      <c r="F65" s="321" t="str">
        <f>IF(ISBLANK('FULL COST BUDGET'!F62),"",'FULL COST BUDGET'!F62)</f>
        <v/>
      </c>
      <c r="G65" s="895">
        <f t="shared" ref="G65:G67" si="40">IFERROR(F65*E65,0)</f>
        <v>0</v>
      </c>
      <c r="H65" s="321" t="str">
        <f>IF(ISBLANK('FULL COST BUDGET'!H62),"",'FULL COST BUDGET'!H62)</f>
        <v/>
      </c>
      <c r="I65" s="321" t="str">
        <f>IF(ISBLANK('FULL COST BUDGET'!I62),"",'FULL COST BUDGET'!I62)</f>
        <v/>
      </c>
      <c r="J65" s="895">
        <f t="shared" ref="J65:J67" si="41">IFERROR(I65*H65,0)</f>
        <v>0</v>
      </c>
      <c r="K65" s="319" t="str">
        <f>IF(ISBLANK('FULL COST BUDGET'!K61),"",'FULL COST BUDGET'!K61)</f>
        <v>Units</v>
      </c>
      <c r="L65" s="321" t="str">
        <f>IF(ISBLANK('FULL COST BUDGET'!L62),"",'FULL COST BUDGET'!L62)</f>
        <v/>
      </c>
      <c r="M65" s="895">
        <f t="shared" ref="M65:M67" si="42">IFERROR(L65*K65,0)</f>
        <v>0</v>
      </c>
      <c r="N65" s="321" t="str">
        <f>IF(ISBLANK('FULL COST BUDGET'!N62),"",'FULL COST BUDGET'!N62)</f>
        <v/>
      </c>
      <c r="O65" s="321" t="str">
        <f>IF(ISBLANK('FULL COST BUDGET'!O62),"",'FULL COST BUDGET'!O62)</f>
        <v/>
      </c>
      <c r="P65" s="895">
        <f t="shared" ref="P65:P67" si="43">IFERROR(O65*N65,0)</f>
        <v>0</v>
      </c>
      <c r="Q65" s="321" t="str">
        <f>IF(ISBLANK('FULL COST BUDGET'!Q62),"",'FULL COST BUDGET'!Q62)</f>
        <v/>
      </c>
      <c r="R65" s="321" t="str">
        <f>IF(ISBLANK('FULL COST BUDGET'!R62),"",'FULL COST BUDGET'!R62)</f>
        <v/>
      </c>
      <c r="S65" s="895">
        <f t="shared" ref="S65:S67" si="44">IFERROR(R65*Q65,0)</f>
        <v>0</v>
      </c>
      <c r="T65" s="227">
        <f>SUM(G65,J65,M65,P65,S65)</f>
        <v>0</v>
      </c>
    </row>
    <row r="66" spans="1:20" s="235" customFormat="1" ht="15" customHeight="1" x14ac:dyDescent="0.25">
      <c r="A66" s="773"/>
      <c r="B66" s="235">
        <v>6.2</v>
      </c>
      <c r="C66" s="865" t="str">
        <f>IF(ISBLANK('FULL COST BUDGET'!C63),"",'FULL COST BUDGET'!C63)</f>
        <v/>
      </c>
      <c r="D66" s="868"/>
      <c r="E66" s="890" t="str">
        <f>IF(ISBLANK('FULL COST BUDGET'!E63),"",'FULL COST BUDGET'!E63)</f>
        <v/>
      </c>
      <c r="F66" s="321" t="str">
        <f>IF(ISBLANK('FULL COST BUDGET'!F63),"",'FULL COST BUDGET'!F63)</f>
        <v/>
      </c>
      <c r="G66" s="895">
        <f t="shared" si="40"/>
        <v>0</v>
      </c>
      <c r="H66" s="321" t="str">
        <f>IF(ISBLANK('FULL COST BUDGET'!H63),"",'FULL COST BUDGET'!H63)</f>
        <v/>
      </c>
      <c r="I66" s="321" t="str">
        <f>IF(ISBLANK('FULL COST BUDGET'!I63),"",'FULL COST BUDGET'!I63)</f>
        <v/>
      </c>
      <c r="J66" s="895">
        <f t="shared" si="41"/>
        <v>0</v>
      </c>
      <c r="K66" s="319" t="str">
        <f>IF(ISBLANK('FULL COST BUDGET'!K62),"",'FULL COST BUDGET'!K62)</f>
        <v/>
      </c>
      <c r="L66" s="321" t="str">
        <f>IF(ISBLANK('FULL COST BUDGET'!L63),"",'FULL COST BUDGET'!L63)</f>
        <v/>
      </c>
      <c r="M66" s="895">
        <f t="shared" si="42"/>
        <v>0</v>
      </c>
      <c r="N66" s="321" t="str">
        <f>IF(ISBLANK('FULL COST BUDGET'!N63),"",'FULL COST BUDGET'!N63)</f>
        <v/>
      </c>
      <c r="O66" s="321" t="str">
        <f>IF(ISBLANK('FULL COST BUDGET'!O63),"",'FULL COST BUDGET'!O63)</f>
        <v/>
      </c>
      <c r="P66" s="895">
        <f t="shared" si="43"/>
        <v>0</v>
      </c>
      <c r="Q66" s="321" t="str">
        <f>IF(ISBLANK('FULL COST BUDGET'!Q63),"",'FULL COST BUDGET'!Q63)</f>
        <v/>
      </c>
      <c r="R66" s="321" t="str">
        <f>IF(ISBLANK('FULL COST BUDGET'!R63),"",'FULL COST BUDGET'!R63)</f>
        <v/>
      </c>
      <c r="S66" s="895">
        <f t="shared" si="44"/>
        <v>0</v>
      </c>
      <c r="T66" s="227">
        <f>SUM(G66,J66,M66,P66,S66)</f>
        <v>0</v>
      </c>
    </row>
    <row r="67" spans="1:20" s="235" customFormat="1" ht="15" customHeight="1" x14ac:dyDescent="0.25">
      <c r="A67" s="236"/>
      <c r="B67" s="235">
        <v>6.3</v>
      </c>
      <c r="C67" s="866" t="str">
        <f>IF(ISBLANK('FULL COST BUDGET'!C64),"",'FULL COST BUDGET'!C64)</f>
        <v/>
      </c>
      <c r="D67" s="869"/>
      <c r="E67" s="891" t="str">
        <f>IF(ISBLANK('FULL COST BUDGET'!E64),"",'FULL COST BUDGET'!E64)</f>
        <v/>
      </c>
      <c r="F67" s="322" t="str">
        <f>IF(ISBLANK('FULL COST BUDGET'!F64),"",'FULL COST BUDGET'!F64)</f>
        <v/>
      </c>
      <c r="G67" s="895">
        <f t="shared" si="40"/>
        <v>0</v>
      </c>
      <c r="H67" s="322" t="str">
        <f>IF(ISBLANK('FULL COST BUDGET'!H64),"",'FULL COST BUDGET'!H64)</f>
        <v/>
      </c>
      <c r="I67" s="322" t="str">
        <f>IF(ISBLANK('FULL COST BUDGET'!I64),"",'FULL COST BUDGET'!I64)</f>
        <v/>
      </c>
      <c r="J67" s="895">
        <f t="shared" si="41"/>
        <v>0</v>
      </c>
      <c r="K67" s="319" t="str">
        <f>IF(ISBLANK('FULL COST BUDGET'!K63),"",'FULL COST BUDGET'!K63)</f>
        <v/>
      </c>
      <c r="L67" s="322" t="str">
        <f>IF(ISBLANK('FULL COST BUDGET'!L64),"",'FULL COST BUDGET'!L64)</f>
        <v/>
      </c>
      <c r="M67" s="895">
        <f t="shared" si="42"/>
        <v>0</v>
      </c>
      <c r="N67" s="322" t="str">
        <f>IF(ISBLANK('FULL COST BUDGET'!N64),"",'FULL COST BUDGET'!N64)</f>
        <v/>
      </c>
      <c r="O67" s="322" t="str">
        <f>IF(ISBLANK('FULL COST BUDGET'!O64),"",'FULL COST BUDGET'!O64)</f>
        <v/>
      </c>
      <c r="P67" s="895">
        <f t="shared" si="43"/>
        <v>0</v>
      </c>
      <c r="Q67" s="322" t="str">
        <f>IF(ISBLANK('FULL COST BUDGET'!Q64),"",'FULL COST BUDGET'!Q64)</f>
        <v/>
      </c>
      <c r="R67" s="322" t="str">
        <f>IF(ISBLANK('FULL COST BUDGET'!R64),"",'FULL COST BUDGET'!R64)</f>
        <v/>
      </c>
      <c r="S67" s="895">
        <f t="shared" si="44"/>
        <v>0</v>
      </c>
      <c r="T67" s="227">
        <f>SUM(G67,J67,M67,P67,S67)</f>
        <v>0</v>
      </c>
    </row>
    <row r="68" spans="1:20" s="232" customFormat="1" ht="15.75" customHeight="1" thickBot="1" x14ac:dyDescent="0.3">
      <c r="A68" s="236"/>
      <c r="B68" s="235"/>
      <c r="C68" s="993" t="s">
        <v>162</v>
      </c>
      <c r="D68" s="994"/>
      <c r="E68" s="846"/>
      <c r="F68" s="845"/>
      <c r="G68" s="384">
        <f>SUM(G65:G67)</f>
        <v>0</v>
      </c>
      <c r="H68" s="847"/>
      <c r="I68" s="848"/>
      <c r="J68" s="389">
        <f>SUM(J65:J67)</f>
        <v>0</v>
      </c>
      <c r="K68" s="847"/>
      <c r="L68" s="848"/>
      <c r="M68" s="389">
        <f>SUM(M65:M67)</f>
        <v>0</v>
      </c>
      <c r="N68" s="847"/>
      <c r="O68" s="848"/>
      <c r="P68" s="389">
        <f>SUM(P65:P67)</f>
        <v>0</v>
      </c>
      <c r="Q68" s="847"/>
      <c r="R68" s="848"/>
      <c r="S68" s="383">
        <f>SUM(S65:S67)</f>
        <v>0</v>
      </c>
      <c r="T68" s="385">
        <f>SUM(T65:T67)</f>
        <v>0</v>
      </c>
    </row>
    <row r="69" spans="1:20" ht="15" customHeight="1" x14ac:dyDescent="0.25">
      <c r="A69" s="222"/>
      <c r="B69" s="219"/>
      <c r="C69" s="231"/>
      <c r="D69" s="231"/>
      <c r="E69" s="231"/>
      <c r="F69" s="764"/>
      <c r="G69" s="679"/>
      <c r="H69" s="739"/>
      <c r="I69" s="765"/>
      <c r="J69" s="679"/>
      <c r="K69" s="739"/>
      <c r="L69" s="765"/>
      <c r="M69" s="766"/>
      <c r="N69" s="231"/>
      <c r="O69" s="764"/>
      <c r="P69" s="679"/>
      <c r="Q69" s="739"/>
      <c r="R69" s="765"/>
      <c r="S69" s="679"/>
      <c r="T69" s="767"/>
    </row>
    <row r="70" spans="1:20" s="221" customFormat="1" ht="17.25" customHeight="1" thickBot="1" x14ac:dyDescent="0.3">
      <c r="A70" s="238" t="s">
        <v>309</v>
      </c>
      <c r="B70" s="239"/>
      <c r="C70" s="407"/>
      <c r="D70" s="407"/>
      <c r="E70" s="710"/>
      <c r="F70" s="849"/>
      <c r="G70" s="385">
        <f>SUM(G68,G62,G53,G50,G29,G23)</f>
        <v>0</v>
      </c>
      <c r="H70"/>
      <c r="I70"/>
      <c r="J70" s="385">
        <f t="shared" ref="J70:S70" si="45">SUM(J68,J62,J53,J50,J29,J23)</f>
        <v>0</v>
      </c>
      <c r="K70"/>
      <c r="L70"/>
      <c r="M70" s="385">
        <f t="shared" si="45"/>
        <v>0</v>
      </c>
      <c r="N70"/>
      <c r="O70"/>
      <c r="P70" s="385">
        <f t="shared" si="45"/>
        <v>0</v>
      </c>
      <c r="Q70"/>
      <c r="R70"/>
      <c r="S70" s="385">
        <f t="shared" si="45"/>
        <v>0</v>
      </c>
      <c r="T70" s="385">
        <f>SUM(G70,J70,M70,P70,S70)</f>
        <v>0</v>
      </c>
    </row>
    <row r="71" spans="1:20" s="221" customFormat="1" ht="17.25" customHeight="1" thickBot="1" x14ac:dyDescent="0.3">
      <c r="B71" s="236"/>
      <c r="C71" s="668" t="s">
        <v>432</v>
      </c>
      <c r="D71" s="668"/>
      <c r="E71" s="244"/>
      <c r="F71" s="244"/>
      <c r="G71" s="927">
        <f>G70-G30</f>
        <v>0</v>
      </c>
      <c r="H71" s="376"/>
      <c r="I71" s="376"/>
      <c r="J71" s="927">
        <f>J70-J30</f>
        <v>0</v>
      </c>
      <c r="K71" s="376"/>
      <c r="L71" s="376"/>
      <c r="M71" s="927">
        <f>M70-M30</f>
        <v>0</v>
      </c>
      <c r="N71" s="376"/>
      <c r="O71" s="376"/>
      <c r="P71" s="927">
        <f>P70-P30</f>
        <v>0</v>
      </c>
      <c r="Q71" s="376"/>
      <c r="R71" s="376"/>
      <c r="S71" s="927">
        <f>S70-S30</f>
        <v>0</v>
      </c>
      <c r="T71" s="927">
        <f>T70-T30</f>
        <v>0</v>
      </c>
    </row>
    <row r="72" spans="1:20" s="221" customFormat="1" ht="15" customHeight="1" x14ac:dyDescent="0.25">
      <c r="B72" s="236"/>
      <c r="C72" s="404"/>
      <c r="D72" s="404"/>
      <c r="E72" s="243"/>
      <c r="F72" s="243"/>
      <c r="G72" s="244"/>
      <c r="H72" s="244"/>
      <c r="I72" s="244"/>
      <c r="J72" s="244"/>
      <c r="K72" s="244"/>
      <c r="L72" s="244"/>
      <c r="M72" s="244"/>
      <c r="N72" s="244"/>
      <c r="O72" s="244"/>
      <c r="P72" s="244"/>
      <c r="Q72" s="244"/>
      <c r="R72" s="244"/>
      <c r="S72" s="244"/>
      <c r="T72" s="244"/>
    </row>
    <row r="73" spans="1:20" s="221" customFormat="1" ht="15" customHeight="1" x14ac:dyDescent="0.25">
      <c r="A73" s="222"/>
      <c r="B73" s="219"/>
      <c r="C73" s="771" t="s">
        <v>316</v>
      </c>
      <c r="D73" s="405">
        <f>IF(IsDeptLevy="YES",DeptLevy,0)</f>
        <v>0</v>
      </c>
      <c r="E73" s="231"/>
      <c r="F73" s="764"/>
      <c r="G73" s="679"/>
      <c r="H73" s="739"/>
      <c r="I73" s="765"/>
      <c r="J73" s="679"/>
      <c r="K73" s="739"/>
      <c r="L73" s="765"/>
      <c r="M73" s="766"/>
      <c r="N73" s="231"/>
      <c r="O73" s="764"/>
      <c r="P73" s="679"/>
      <c r="Q73" s="739"/>
      <c r="R73" s="765"/>
      <c r="S73" s="679"/>
      <c r="T73" s="766"/>
    </row>
    <row r="74" spans="1:20" ht="15" customHeight="1" x14ac:dyDescent="0.25">
      <c r="A74" s="222"/>
      <c r="B74" s="219"/>
      <c r="C74" s="771" t="s">
        <v>195</v>
      </c>
      <c r="D74" s="800">
        <f>IF(IsFactLevy="YES",FacultyLevy,0)</f>
        <v>0</v>
      </c>
      <c r="E74" s="739"/>
      <c r="F74" s="764"/>
      <c r="G74" s="679"/>
      <c r="H74" s="739"/>
      <c r="I74" s="765"/>
      <c r="J74" s="679"/>
      <c r="K74" s="739"/>
      <c r="L74" s="765"/>
      <c r="M74" s="766"/>
      <c r="N74" s="231"/>
      <c r="O74" s="764"/>
      <c r="P74" s="679"/>
      <c r="Q74" s="739"/>
      <c r="R74" s="765"/>
      <c r="S74" s="679"/>
      <c r="T74" s="766"/>
    </row>
    <row r="75" spans="1:20" ht="15" customHeight="1" x14ac:dyDescent="0.25">
      <c r="A75" s="222"/>
      <c r="B75" s="219"/>
      <c r="C75" s="771" t="s">
        <v>196</v>
      </c>
      <c r="D75" s="801">
        <f>IF(IsIndirectRestricted="Yes",Hide1,ICRR)</f>
        <v>0.2</v>
      </c>
      <c r="E75" s="231"/>
      <c r="F75" s="764"/>
      <c r="G75" s="774" t="s">
        <v>241</v>
      </c>
      <c r="H75" s="775"/>
      <c r="I75" s="739"/>
      <c r="J75" s="679"/>
      <c r="K75" s="739"/>
      <c r="L75" s="765"/>
      <c r="M75" s="766"/>
      <c r="N75" s="231"/>
      <c r="O75" s="764"/>
      <c r="P75" s="679"/>
      <c r="Q75" s="739"/>
      <c r="R75" s="765"/>
      <c r="S75" s="679"/>
      <c r="T75" s="766"/>
    </row>
    <row r="76" spans="1:20" ht="26.4" customHeight="1" x14ac:dyDescent="0.25">
      <c r="A76" s="222"/>
      <c r="B76" s="219"/>
      <c r="C76" s="802" t="s">
        <v>197</v>
      </c>
      <c r="D76" s="803">
        <f>SUM(D73:D75)</f>
        <v>0.2</v>
      </c>
      <c r="E76" s="231"/>
      <c r="F76" s="764"/>
      <c r="G76" s="850" t="s">
        <v>3</v>
      </c>
      <c r="H76" s="854"/>
      <c r="I76" s="855"/>
      <c r="J76" s="856" t="s">
        <v>3</v>
      </c>
      <c r="K76" s="854"/>
      <c r="L76" s="855"/>
      <c r="M76" s="856" t="s">
        <v>3</v>
      </c>
      <c r="N76" s="854"/>
      <c r="O76" s="855"/>
      <c r="P76" s="856" t="s">
        <v>3</v>
      </c>
      <c r="Q76" s="854"/>
      <c r="R76" s="855"/>
      <c r="S76" s="851" t="s">
        <v>3</v>
      </c>
      <c r="T76" s="769" t="s">
        <v>119</v>
      </c>
    </row>
    <row r="77" spans="1:20" ht="15" customHeight="1" thickBot="1" x14ac:dyDescent="0.3">
      <c r="A77" s="222"/>
      <c r="B77" s="634"/>
      <c r="C77" s="406" t="s">
        <v>430</v>
      </c>
      <c r="D77" s="678"/>
      <c r="E77" s="648"/>
      <c r="F77" s="376"/>
      <c r="G77" s="385">
        <f>ROUND(G71/(1-$D$76)-G71,2)</f>
        <v>0</v>
      </c>
      <c r="H77" s="648"/>
      <c r="I77" s="376"/>
      <c r="J77" s="385">
        <f>ROUND(J71/(1-$D$76)-J71,2)</f>
        <v>0</v>
      </c>
      <c r="K77" s="648"/>
      <c r="L77" s="376"/>
      <c r="M77" s="385">
        <f>ROUND(M71/(1-$D$76)-M71,2)</f>
        <v>0</v>
      </c>
      <c r="N77" s="648"/>
      <c r="O77" s="376"/>
      <c r="P77" s="385">
        <f>ROUND(P71/(1-$D$76)-P71,2)</f>
        <v>0</v>
      </c>
      <c r="Q77" s="648"/>
      <c r="R77" s="376"/>
      <c r="S77" s="385">
        <f>ROUND(S71/(1-$D$76)-S71,2)</f>
        <v>0</v>
      </c>
      <c r="T77" s="385">
        <f>G77+J77+M77+P77+S77</f>
        <v>0</v>
      </c>
    </row>
    <row r="78" spans="1:20" ht="15" customHeight="1" thickBot="1" x14ac:dyDescent="0.3">
      <c r="A78" s="222"/>
      <c r="B78" s="634"/>
      <c r="C78" s="930" t="s">
        <v>431</v>
      </c>
      <c r="D78" s="678"/>
      <c r="E78" s="648"/>
      <c r="F78" s="376"/>
      <c r="G78" s="385">
        <f>ROUND(G30/(1-($D$73+$D$74))-G30,2)</f>
        <v>0</v>
      </c>
      <c r="H78" s="376"/>
      <c r="I78" s="376"/>
      <c r="J78" s="385">
        <f>ROUND(J30/(1-($D$73+$D$74))-J30,2)</f>
        <v>0</v>
      </c>
      <c r="K78" s="648"/>
      <c r="L78" s="376"/>
      <c r="M78" s="385">
        <f>ROUND(M30/(1-($D$73+$D$74))-M30,2)</f>
        <v>0</v>
      </c>
      <c r="N78" s="648"/>
      <c r="O78" s="376"/>
      <c r="P78" s="385">
        <f>ROUND(P30/(1-($D$73+$D$74))-P30,2)</f>
        <v>0</v>
      </c>
      <c r="Q78" s="648"/>
      <c r="R78" s="376"/>
      <c r="S78" s="385">
        <f>ROUND(S30/(1-($D$73+$D$74))-S30,2)</f>
        <v>0</v>
      </c>
      <c r="T78" s="385">
        <f>G78+J78+M78+P78+S78</f>
        <v>0</v>
      </c>
    </row>
    <row r="79" spans="1:20" ht="15" customHeight="1" x14ac:dyDescent="0.25">
      <c r="A79" s="222"/>
      <c r="B79" s="219"/>
      <c r="C79" s="231"/>
      <c r="D79" s="231"/>
      <c r="E79" s="231"/>
      <c r="F79" s="764"/>
      <c r="G79" s="376"/>
      <c r="H79" s="875"/>
      <c r="I79" s="875"/>
      <c r="J79" s="376"/>
      <c r="K79" s="875"/>
      <c r="L79" s="875"/>
      <c r="M79" s="376"/>
      <c r="N79" s="875"/>
      <c r="O79" s="875"/>
      <c r="P79" s="376"/>
      <c r="Q79" s="875"/>
      <c r="R79" s="875"/>
      <c r="S79" s="376"/>
      <c r="T79" s="376"/>
    </row>
    <row r="80" spans="1:20" ht="29.4" customHeight="1" x14ac:dyDescent="0.25">
      <c r="A80" s="221" t="s">
        <v>314</v>
      </c>
      <c r="B80" s="235"/>
      <c r="C80" s="235"/>
      <c r="D80" s="235"/>
      <c r="E80" s="852"/>
      <c r="F80" s="853"/>
      <c r="G80" s="223" t="s">
        <v>3</v>
      </c>
      <c r="H80" s="876"/>
      <c r="I80" s="877"/>
      <c r="J80" s="223" t="s">
        <v>3</v>
      </c>
      <c r="K80" s="876"/>
      <c r="L80" s="877"/>
      <c r="M80" s="223" t="s">
        <v>3</v>
      </c>
      <c r="N80" s="876"/>
      <c r="O80" s="877"/>
      <c r="P80" s="223" t="s">
        <v>3</v>
      </c>
      <c r="Q80" s="876"/>
      <c r="R80" s="877"/>
      <c r="S80" s="223" t="s">
        <v>3</v>
      </c>
      <c r="T80" s="223" t="s">
        <v>119</v>
      </c>
    </row>
    <row r="81" spans="1:20" ht="15" customHeight="1" x14ac:dyDescent="0.25">
      <c r="A81" s="776"/>
      <c r="B81" s="235">
        <v>7.1</v>
      </c>
      <c r="C81" s="999" t="s">
        <v>317</v>
      </c>
      <c r="D81" s="1000"/>
      <c r="E81" s="648"/>
      <c r="F81" s="679"/>
      <c r="G81" s="226">
        <f>ROUND(G77/$D$76*$D$73+IFERROR(G78/SUM($D$73:$D$74)*$D$73,0),2)</f>
        <v>0</v>
      </c>
      <c r="H81" s="875"/>
      <c r="I81" s="875"/>
      <c r="J81" s="226">
        <f>ROUND(J77/$D$76*$D$73+IFERROR(J78/SUM($D$73:$D$74)*$D$73,0),2)</f>
        <v>0</v>
      </c>
      <c r="K81" s="875"/>
      <c r="L81" s="875"/>
      <c r="M81" s="226">
        <f>ROUND(M77/$D$76*$D$73+IFERROR(M78/SUM($D$73:$D$74)*$D$73,0),2)</f>
        <v>0</v>
      </c>
      <c r="N81" s="875"/>
      <c r="O81" s="875"/>
      <c r="P81" s="226">
        <f>ROUND(P77/$D$76*$D$73+IFERROR(P78/SUM($D$73:$D$74)*$D$73,0),2)</f>
        <v>0</v>
      </c>
      <c r="Q81" s="875"/>
      <c r="R81" s="875"/>
      <c r="S81" s="226">
        <f>ROUND(S77/$D$76*$D$73+IFERROR(S78/SUM($D$73:$D$74)*$D$73,0),2)</f>
        <v>0</v>
      </c>
      <c r="T81" s="227">
        <f>SUM(G81,J81,M81,P81,S81)</f>
        <v>0</v>
      </c>
    </row>
    <row r="82" spans="1:20" s="219" customFormat="1" ht="15" customHeight="1" x14ac:dyDescent="0.25">
      <c r="A82" s="776"/>
      <c r="B82" s="235">
        <v>7.2</v>
      </c>
      <c r="C82" s="1001" t="s">
        <v>318</v>
      </c>
      <c r="D82" s="1002"/>
      <c r="E82" s="648"/>
      <c r="F82" s="679"/>
      <c r="G82" s="226">
        <f>ROUND(G77/$D$76*$D$74+IFERROR(G78*$D$74/SUM($D$73:$D$74),0),2)</f>
        <v>0</v>
      </c>
      <c r="H82" s="875"/>
      <c r="I82" s="875"/>
      <c r="J82" s="226">
        <f>ROUND(J77/$D$76*$D$74+IFERROR(J78*$D$74/SUM($D$73:$D$74),0),2)</f>
        <v>0</v>
      </c>
      <c r="K82" s="875"/>
      <c r="L82" s="875"/>
      <c r="M82" s="226">
        <f>ROUND(M77/$D$76*$D$74+IFERROR(M78*$D$74/SUM($D$73:$D$74),0),2)</f>
        <v>0</v>
      </c>
      <c r="N82" s="875"/>
      <c r="O82" s="875"/>
      <c r="P82" s="226">
        <f>ROUND(P77/$D$76*$D$74+IFERROR(P78*$D$74/SUM($D$73:$D$74),0),2)</f>
        <v>0</v>
      </c>
      <c r="Q82" s="875"/>
      <c r="R82" s="875"/>
      <c r="S82" s="226">
        <f>ROUND(S77/$D$76*$D$74+IFERROR(S78*$D$74/SUM($D$73:$D$74),0),2)</f>
        <v>0</v>
      </c>
      <c r="T82" s="227">
        <f>SUM(G82,J82,M82,P82,S82)</f>
        <v>0</v>
      </c>
    </row>
    <row r="83" spans="1:20" s="219" customFormat="1" ht="15.75" customHeight="1" thickBot="1" x14ac:dyDescent="0.3">
      <c r="A83" s="776"/>
      <c r="B83" s="235"/>
      <c r="C83" s="699" t="s">
        <v>163</v>
      </c>
      <c r="D83" s="700"/>
      <c r="E83" s="656"/>
      <c r="F83" s="857"/>
      <c r="G83" s="226">
        <f>SUM(G81:G82)</f>
        <v>0</v>
      </c>
      <c r="H83" s="878"/>
      <c r="I83" s="879"/>
      <c r="J83" s="384">
        <f>SUM(J81:J82)</f>
        <v>0</v>
      </c>
      <c r="K83" s="878"/>
      <c r="L83" s="879"/>
      <c r="M83" s="384">
        <f>SUM(M81:M82)</f>
        <v>0</v>
      </c>
      <c r="N83" s="878"/>
      <c r="O83" s="879"/>
      <c r="P83" s="384">
        <f>SUM(P81:P82)</f>
        <v>0</v>
      </c>
      <c r="Q83" s="878"/>
      <c r="R83" s="879"/>
      <c r="S83" s="384">
        <f>SUM(S81:S82)</f>
        <v>0</v>
      </c>
      <c r="T83" s="385">
        <f>SUM(T81:T82)</f>
        <v>0</v>
      </c>
    </row>
    <row r="84" spans="1:20" s="219" customFormat="1" ht="15" customHeight="1" x14ac:dyDescent="0.25">
      <c r="A84" s="236"/>
      <c r="B84" s="235"/>
      <c r="C84" s="235"/>
      <c r="D84" s="235"/>
      <c r="E84" s="739"/>
      <c r="F84" s="765"/>
      <c r="G84" s="662"/>
      <c r="H84" s="880"/>
      <c r="I84" s="881"/>
      <c r="J84" s="662"/>
      <c r="K84" s="880"/>
      <c r="L84" s="881"/>
      <c r="M84" s="234"/>
      <c r="N84" s="880"/>
      <c r="O84" s="881"/>
      <c r="P84" s="662"/>
      <c r="Q84" s="880"/>
      <c r="R84" s="881"/>
      <c r="S84" s="662"/>
      <c r="T84" s="234"/>
    </row>
    <row r="85" spans="1:20" s="232" customFormat="1" ht="17.25" customHeight="1" thickBot="1" x14ac:dyDescent="0.3">
      <c r="A85" s="238" t="s">
        <v>319</v>
      </c>
      <c r="B85" s="239"/>
      <c r="C85" s="239"/>
      <c r="D85" s="239"/>
      <c r="E85" s="710"/>
      <c r="F85" s="710"/>
      <c r="G85" s="385">
        <f>G70+G83</f>
        <v>0</v>
      </c>
      <c r="H85" s="882"/>
      <c r="I85" s="883"/>
      <c r="J85" s="385">
        <f>J70+J83</f>
        <v>0</v>
      </c>
      <c r="K85" s="882"/>
      <c r="L85" s="886"/>
      <c r="M85" s="385">
        <f>M70+M83</f>
        <v>0</v>
      </c>
      <c r="N85" s="882"/>
      <c r="O85" s="886"/>
      <c r="P85" s="385">
        <f>P70+P83</f>
        <v>0</v>
      </c>
      <c r="Q85" s="882"/>
      <c r="R85" s="886"/>
      <c r="S85" s="385">
        <f>S70+S83</f>
        <v>0</v>
      </c>
      <c r="T85" s="385">
        <f>T70+T83</f>
        <v>0</v>
      </c>
    </row>
    <row r="86" spans="1:20" s="221" customFormat="1" ht="15" customHeight="1" x14ac:dyDescent="0.25">
      <c r="A86" s="778"/>
      <c r="B86" s="217"/>
      <c r="C86" s="217"/>
      <c r="D86" s="217"/>
      <c r="E86" s="231"/>
      <c r="F86" s="764"/>
      <c r="G86" s="679"/>
      <c r="H86" s="880"/>
      <c r="I86" s="881"/>
      <c r="J86" s="679"/>
      <c r="K86" s="880"/>
      <c r="L86" s="881"/>
      <c r="M86" s="766"/>
      <c r="N86" s="880"/>
      <c r="O86" s="881"/>
      <c r="P86" s="679"/>
      <c r="Q86" s="887"/>
      <c r="R86" s="888"/>
      <c r="S86" s="662"/>
      <c r="T86" s="234"/>
    </row>
    <row r="87" spans="1:20" ht="28.2" customHeight="1" x14ac:dyDescent="0.3">
      <c r="A87" s="218" t="s">
        <v>41</v>
      </c>
      <c r="D87" s="746"/>
      <c r="E87" s="219"/>
      <c r="F87" s="233"/>
      <c r="G87" s="223" t="s">
        <v>3</v>
      </c>
      <c r="H87" s="876"/>
      <c r="I87" s="877"/>
      <c r="J87" s="223" t="s">
        <v>3</v>
      </c>
      <c r="K87" s="876"/>
      <c r="L87" s="877"/>
      <c r="M87" s="223" t="s">
        <v>3</v>
      </c>
      <c r="N87" s="876"/>
      <c r="O87" s="877"/>
      <c r="P87" s="223" t="s">
        <v>3</v>
      </c>
      <c r="Q87" s="876"/>
      <c r="R87" s="877"/>
      <c r="S87" s="223" t="s">
        <v>3</v>
      </c>
      <c r="T87" s="223" t="s">
        <v>119</v>
      </c>
    </row>
    <row r="88" spans="1:20" ht="15.75" customHeight="1" thickBot="1" x14ac:dyDescent="0.3">
      <c r="A88" s="274"/>
      <c r="C88" s="779" t="s">
        <v>339</v>
      </c>
      <c r="D88" s="780"/>
      <c r="E88" s="240"/>
      <c r="F88" s="240"/>
      <c r="G88" s="384">
        <f>G77/$D$76*$D$75</f>
        <v>0</v>
      </c>
      <c r="H88" s="882"/>
      <c r="I88" s="875"/>
      <c r="J88" s="384">
        <f t="shared" ref="J88:S88" si="46">J77/$D$76*$D$75</f>
        <v>0</v>
      </c>
      <c r="K88" s="882"/>
      <c r="L88" s="875"/>
      <c r="M88" s="384">
        <f t="shared" si="46"/>
        <v>0</v>
      </c>
      <c r="N88" s="882"/>
      <c r="O88" s="875"/>
      <c r="P88" s="384">
        <f t="shared" si="46"/>
        <v>0</v>
      </c>
      <c r="Q88" s="882"/>
      <c r="R88" s="875"/>
      <c r="S88" s="384">
        <f t="shared" si="46"/>
        <v>0</v>
      </c>
      <c r="T88" s="385">
        <f>SUM(G88,J88,M88,P88,S88)</f>
        <v>0</v>
      </c>
    </row>
    <row r="89" spans="1:20" ht="15" customHeight="1" x14ac:dyDescent="0.25">
      <c r="A89" s="274"/>
      <c r="C89" s="782"/>
      <c r="D89" s="782"/>
      <c r="E89" s="240"/>
      <c r="F89" s="240"/>
      <c r="G89" s="376"/>
      <c r="H89" s="882"/>
      <c r="I89" s="875"/>
      <c r="J89" s="376"/>
      <c r="K89" s="882"/>
      <c r="L89" s="875"/>
      <c r="M89" s="376"/>
      <c r="N89" s="882"/>
      <c r="O89" s="875"/>
      <c r="P89" s="376"/>
      <c r="Q89" s="882"/>
      <c r="R89" s="875"/>
      <c r="S89" s="376"/>
      <c r="T89" s="244"/>
    </row>
    <row r="90" spans="1:20" ht="17.25" customHeight="1" thickBot="1" x14ac:dyDescent="0.3">
      <c r="A90" s="238" t="s">
        <v>320</v>
      </c>
      <c r="B90" s="238"/>
      <c r="C90" s="242"/>
      <c r="D90" s="242"/>
      <c r="E90" s="710"/>
      <c r="F90" s="849"/>
      <c r="G90" s="385">
        <f>SUM(G77:G78,G70)</f>
        <v>0</v>
      </c>
      <c r="H90" s="884"/>
      <c r="I90" s="883"/>
      <c r="J90" s="385">
        <f>SUM(J77:J78,J70)</f>
        <v>0</v>
      </c>
      <c r="K90" s="884"/>
      <c r="L90" s="883"/>
      <c r="M90" s="385">
        <f>SUM(M77:M78,M70)</f>
        <v>0</v>
      </c>
      <c r="N90" s="884"/>
      <c r="O90" s="883"/>
      <c r="P90" s="385">
        <f>SUM(P77:P78,P70)</f>
        <v>0</v>
      </c>
      <c r="Q90" s="884"/>
      <c r="R90" s="883"/>
      <c r="S90" s="385">
        <f>SUM(S77:S78,S70)</f>
        <v>0</v>
      </c>
      <c r="T90" s="385">
        <f>SUM(G90,J90,M90,P90,S90)</f>
        <v>0</v>
      </c>
    </row>
    <row r="91" spans="1:20" s="218" customFormat="1" ht="15" customHeight="1" x14ac:dyDescent="0.25">
      <c r="H91" s="885"/>
      <c r="I91" s="885"/>
      <c r="K91" s="885"/>
      <c r="L91" s="885"/>
      <c r="N91" s="885"/>
      <c r="O91" s="885"/>
      <c r="Q91" s="885"/>
      <c r="R91" s="885"/>
    </row>
    <row r="92" spans="1:20" ht="22.95" customHeight="1" x14ac:dyDescent="0.25">
      <c r="A92" s="708" t="s">
        <v>42</v>
      </c>
      <c r="B92" s="783"/>
      <c r="C92" s="784" t="s">
        <v>263</v>
      </c>
      <c r="D92" s="806">
        <v>0</v>
      </c>
      <c r="E92" s="231"/>
      <c r="F92" s="764"/>
      <c r="G92" s="223" t="s">
        <v>3</v>
      </c>
      <c r="H92" s="876"/>
      <c r="I92" s="877"/>
      <c r="J92" s="223" t="s">
        <v>3</v>
      </c>
      <c r="K92" s="876"/>
      <c r="L92" s="877"/>
      <c r="M92" s="223" t="s">
        <v>3</v>
      </c>
      <c r="N92" s="876"/>
      <c r="O92" s="877"/>
      <c r="P92" s="223" t="s">
        <v>3</v>
      </c>
      <c r="Q92" s="876"/>
      <c r="R92" s="877"/>
      <c r="S92" s="223" t="s">
        <v>3</v>
      </c>
      <c r="T92" s="223" t="s">
        <v>119</v>
      </c>
    </row>
    <row r="93" spans="1:20" ht="15.75" customHeight="1" thickBot="1" x14ac:dyDescent="0.3">
      <c r="A93" s="773"/>
      <c r="B93" s="783"/>
      <c r="C93" s="995" t="str">
        <f>TEXT(D92,"0%")&amp;" of Subtotal C (only applicable if clients want to own the IP)"</f>
        <v>0% of Subtotal C (only applicable if clients want to own the IP)</v>
      </c>
      <c r="D93" s="996"/>
      <c r="E93" s="637"/>
      <c r="F93" s="637"/>
      <c r="G93" s="384">
        <f>G90*$D$92</f>
        <v>0</v>
      </c>
      <c r="H93" s="882"/>
      <c r="I93" s="875"/>
      <c r="J93" s="384">
        <f t="shared" ref="J93:S93" si="47">J90*$D$92</f>
        <v>0</v>
      </c>
      <c r="K93" s="882"/>
      <c r="L93" s="875"/>
      <c r="M93" s="384">
        <f t="shared" si="47"/>
        <v>0</v>
      </c>
      <c r="N93" s="882"/>
      <c r="O93" s="875"/>
      <c r="P93" s="384">
        <f t="shared" si="47"/>
        <v>0</v>
      </c>
      <c r="Q93" s="882"/>
      <c r="R93" s="875"/>
      <c r="S93" s="384">
        <f t="shared" si="47"/>
        <v>0</v>
      </c>
      <c r="T93" s="385">
        <f>SUM(G93,J93,M93,P93,S93)</f>
        <v>0</v>
      </c>
    </row>
    <row r="94" spans="1:20" ht="15" customHeight="1" x14ac:dyDescent="0.25">
      <c r="A94" s="773"/>
      <c r="D94" s="718"/>
      <c r="E94" s="231"/>
      <c r="F94" s="764"/>
      <c r="G94" s="679"/>
      <c r="H94" s="739"/>
      <c r="I94" s="765"/>
      <c r="J94" s="679"/>
      <c r="K94" s="739"/>
      <c r="L94" s="765"/>
      <c r="M94" s="766"/>
      <c r="N94" s="231"/>
      <c r="O94" s="764"/>
      <c r="P94" s="679"/>
      <c r="Q94" s="739"/>
      <c r="R94" s="765"/>
      <c r="S94" s="679"/>
      <c r="T94" s="767"/>
    </row>
    <row r="95" spans="1:20" ht="17.25" customHeight="1" thickBot="1" x14ac:dyDescent="0.3">
      <c r="A95" s="709" t="s">
        <v>13</v>
      </c>
      <c r="B95" s="785"/>
      <c r="C95" s="786"/>
      <c r="D95" s="786"/>
      <c r="E95" s="710"/>
      <c r="F95" s="849"/>
      <c r="G95" s="385">
        <f>G90+G93</f>
        <v>0</v>
      </c>
      <c r="H95" s="858"/>
      <c r="I95" s="710"/>
      <c r="J95" s="385">
        <f>J90+J93</f>
        <v>0</v>
      </c>
      <c r="K95" s="858"/>
      <c r="L95" s="710"/>
      <c r="M95" s="385">
        <f>M90+M93</f>
        <v>0</v>
      </c>
      <c r="N95" s="858"/>
      <c r="O95" s="710"/>
      <c r="P95" s="385">
        <f>P90+P93</f>
        <v>0</v>
      </c>
      <c r="Q95" s="858"/>
      <c r="R95" s="710"/>
      <c r="S95" s="385">
        <f>S90+S93</f>
        <v>0</v>
      </c>
      <c r="T95" s="385">
        <f>T90+T93</f>
        <v>0</v>
      </c>
    </row>
    <row r="96" spans="1:20" ht="15" customHeight="1" x14ac:dyDescent="0.25">
      <c r="A96" s="218"/>
      <c r="C96" s="718"/>
      <c r="D96" s="718"/>
      <c r="E96" s="231"/>
      <c r="F96" s="764"/>
      <c r="G96" s="679"/>
      <c r="H96" s="739"/>
      <c r="I96" s="765"/>
      <c r="J96" s="679"/>
      <c r="K96" s="739"/>
      <c r="L96" s="765"/>
      <c r="M96" s="766"/>
      <c r="N96" s="231"/>
      <c r="O96" s="764"/>
      <c r="P96" s="679"/>
      <c r="Q96" s="739"/>
      <c r="R96" s="765"/>
      <c r="S96" s="679"/>
      <c r="T96" s="767"/>
    </row>
    <row r="97" spans="1:25" ht="23.4" customHeight="1" x14ac:dyDescent="0.25">
      <c r="A97" s="218" t="s">
        <v>14</v>
      </c>
      <c r="C97" s="774" t="s">
        <v>264</v>
      </c>
      <c r="D97" s="718"/>
      <c r="E97" s="231"/>
      <c r="F97" s="764"/>
      <c r="G97" s="769" t="s">
        <v>3</v>
      </c>
      <c r="H97" s="852"/>
      <c r="I97" s="853"/>
      <c r="J97" s="769" t="s">
        <v>3</v>
      </c>
      <c r="K97" s="852"/>
      <c r="L97" s="853"/>
      <c r="M97" s="769" t="s">
        <v>3</v>
      </c>
      <c r="N97" s="852"/>
      <c r="O97" s="853"/>
      <c r="P97" s="769" t="s">
        <v>3</v>
      </c>
      <c r="Q97" s="852"/>
      <c r="R97" s="853"/>
      <c r="S97" s="769" t="s">
        <v>3</v>
      </c>
      <c r="T97" s="769" t="s">
        <v>119</v>
      </c>
    </row>
    <row r="98" spans="1:25" ht="15.75" customHeight="1" thickBot="1" x14ac:dyDescent="0.3">
      <c r="A98" s="218"/>
      <c r="C98" s="333" t="str">
        <f>TEXT(VAT,"0%") &amp; " of Subtotal D"</f>
        <v>15% of Subtotal D</v>
      </c>
      <c r="D98" s="678"/>
      <c r="E98" s="376"/>
      <c r="F98" s="376"/>
      <c r="G98" s="384">
        <f>VAT*G95</f>
        <v>0</v>
      </c>
      <c r="H98" s="648"/>
      <c r="I98" s="679"/>
      <c r="J98" s="384">
        <f>VAT*J95</f>
        <v>0</v>
      </c>
      <c r="K98" s="648"/>
      <c r="L98" s="679"/>
      <c r="M98" s="384">
        <f>VAT*M95</f>
        <v>0</v>
      </c>
      <c r="N98" s="656"/>
      <c r="O98" s="857"/>
      <c r="P98" s="384">
        <f>VAT*P95</f>
        <v>0</v>
      </c>
      <c r="Q98" s="648"/>
      <c r="R98" s="679"/>
      <c r="S98" s="384">
        <f>VAT*S95</f>
        <v>0</v>
      </c>
      <c r="T98" s="385">
        <f>SUM(G98,J98,M98,P98,S98)</f>
        <v>0</v>
      </c>
    </row>
    <row r="99" spans="1:25" s="232" customFormat="1" ht="15" customHeight="1" x14ac:dyDescent="0.3">
      <c r="A99" s="221"/>
      <c r="C99" s="714"/>
      <c r="D99" s="787"/>
      <c r="E99" s="765"/>
      <c r="F99" s="765"/>
      <c r="G99" s="679"/>
      <c r="H99" s="765"/>
      <c r="I99" s="765"/>
      <c r="J99" s="679"/>
      <c r="K99" s="765"/>
      <c r="L99" s="765"/>
      <c r="M99" s="766"/>
      <c r="N99" s="765"/>
      <c r="O99" s="765"/>
      <c r="P99" s="679"/>
      <c r="Q99" s="765"/>
      <c r="R99" s="765"/>
      <c r="S99" s="679"/>
      <c r="T99" s="767"/>
      <c r="U99" s="746"/>
      <c r="V99" s="746"/>
      <c r="W99" s="746"/>
      <c r="X99" s="746"/>
      <c r="Y99" s="746"/>
    </row>
    <row r="100" spans="1:25" ht="22.95" customHeight="1" x14ac:dyDescent="0.3">
      <c r="A100" s="218" t="s">
        <v>15</v>
      </c>
      <c r="E100" s="228" t="s">
        <v>40</v>
      </c>
      <c r="F100" s="748" t="s">
        <v>239</v>
      </c>
      <c r="G100" s="223" t="s">
        <v>3</v>
      </c>
      <c r="H100" s="228" t="s">
        <v>40</v>
      </c>
      <c r="I100" s="748" t="s">
        <v>239</v>
      </c>
      <c r="J100" s="223" t="s">
        <v>3</v>
      </c>
      <c r="K100" s="228" t="s">
        <v>40</v>
      </c>
      <c r="L100" s="748" t="s">
        <v>239</v>
      </c>
      <c r="M100" s="223" t="s">
        <v>3</v>
      </c>
      <c r="N100" s="228" t="s">
        <v>40</v>
      </c>
      <c r="O100" s="748" t="s">
        <v>239</v>
      </c>
      <c r="P100" s="223" t="s">
        <v>3</v>
      </c>
      <c r="Q100" s="228" t="s">
        <v>40</v>
      </c>
      <c r="R100" s="748" t="s">
        <v>239</v>
      </c>
      <c r="S100" s="223" t="s">
        <v>3</v>
      </c>
      <c r="T100" s="749" t="s">
        <v>119</v>
      </c>
      <c r="U100" s="746"/>
      <c r="V100" s="746"/>
      <c r="W100" s="746"/>
      <c r="X100" s="746"/>
      <c r="Y100" s="746"/>
    </row>
    <row r="101" spans="1:25" s="219" customFormat="1" ht="15" customHeight="1" x14ac:dyDescent="0.3">
      <c r="A101" s="222"/>
      <c r="B101" s="219">
        <v>11.1</v>
      </c>
      <c r="C101" s="997" t="str">
        <f>'FULL COST BUDGET'!C98</f>
        <v>Undergraduate Bursaries</v>
      </c>
      <c r="D101" s="998"/>
      <c r="E101" s="241" t="str">
        <f>IF(ISBLANK('FULL COST BUDGET'!E98),"",'FULL COST BUDGET'!E98)</f>
        <v/>
      </c>
      <c r="F101" s="241" t="str">
        <f>IF(ISBLANK('FULL COST BUDGET'!F98),"",'FULL COST BUDGET'!F98)</f>
        <v/>
      </c>
      <c r="G101" s="788">
        <f>'FULL COST BUDGET'!G98</f>
        <v>0</v>
      </c>
      <c r="H101" s="756" t="str">
        <f>IF(ISBLANK('FULL COST BUDGET'!H98),"",'FULL COST BUDGET'!H98)</f>
        <v/>
      </c>
      <c r="I101" s="756" t="str">
        <f>IF(ISBLANK('FULL COST BUDGET'!I98),"",'FULL COST BUDGET'!I98)</f>
        <v/>
      </c>
      <c r="J101" s="788">
        <f>'FULL COST BUDGET'!J98</f>
        <v>0</v>
      </c>
      <c r="K101" s="756" t="str">
        <f>IF(ISBLANK('FULL COST BUDGET'!K98),"",'FULL COST BUDGET'!K98)</f>
        <v/>
      </c>
      <c r="L101" s="756" t="str">
        <f>IF(ISBLANK('FULL COST BUDGET'!L98),"",'FULL COST BUDGET'!L98)</f>
        <v/>
      </c>
      <c r="M101" s="788">
        <f>'FULL COST BUDGET'!M98</f>
        <v>0</v>
      </c>
      <c r="N101" s="756" t="str">
        <f>IF(ISBLANK('FULL COST BUDGET'!N98),"",'FULL COST BUDGET'!N98)</f>
        <v/>
      </c>
      <c r="O101" s="756" t="str">
        <f>IF(ISBLANK('FULL COST BUDGET'!O98),"",'FULL COST BUDGET'!O98)</f>
        <v/>
      </c>
      <c r="P101" s="788">
        <f>'FULL COST BUDGET'!P98</f>
        <v>0</v>
      </c>
      <c r="Q101" s="756" t="str">
        <f>IF(ISBLANK('FULL COST BUDGET'!Q98),"",'FULL COST BUDGET'!Q98)</f>
        <v/>
      </c>
      <c r="R101" s="756" t="str">
        <f>IF(ISBLANK('FULL COST BUDGET'!R98),"",'FULL COST BUDGET'!R98)</f>
        <v/>
      </c>
      <c r="S101" s="788">
        <f>'FULL COST BUDGET'!S98</f>
        <v>0</v>
      </c>
      <c r="T101" s="227">
        <f>'FULL COST BUDGET'!T98</f>
        <v>0</v>
      </c>
      <c r="U101" s="746"/>
      <c r="V101" s="746"/>
      <c r="W101" s="746"/>
      <c r="X101" s="746"/>
      <c r="Y101" s="746"/>
    </row>
    <row r="102" spans="1:25" s="219" customFormat="1" ht="15" customHeight="1" x14ac:dyDescent="0.25">
      <c r="A102" s="222"/>
      <c r="B102" s="219">
        <v>11.2</v>
      </c>
      <c r="C102" s="997" t="str">
        <f>'FULL COST BUDGET'!C99</f>
        <v>Postgraduate Bursaries</v>
      </c>
      <c r="D102" s="998"/>
      <c r="E102" s="859" t="str">
        <f>IF(ISBLANK('FULL COST BUDGET'!E99),"",'FULL COST BUDGET'!E99)</f>
        <v/>
      </c>
      <c r="F102" s="859" t="str">
        <f>IF(ISBLANK('FULL COST BUDGET'!F99),"",'FULL COST BUDGET'!F99)</f>
        <v/>
      </c>
      <c r="G102" s="789">
        <f>'FULL COST BUDGET'!G99</f>
        <v>0</v>
      </c>
      <c r="H102" s="760" t="str">
        <f>IF(ISBLANK('FULL COST BUDGET'!H99),"",'FULL COST BUDGET'!H99)</f>
        <v/>
      </c>
      <c r="I102" s="760" t="str">
        <f>IF(ISBLANK('FULL COST BUDGET'!I99),"",'FULL COST BUDGET'!I99)</f>
        <v/>
      </c>
      <c r="J102" s="789">
        <f>'FULL COST BUDGET'!J99</f>
        <v>0</v>
      </c>
      <c r="K102" s="760" t="str">
        <f>IF(ISBLANK('FULL COST BUDGET'!K99),"",'FULL COST BUDGET'!K99)</f>
        <v/>
      </c>
      <c r="L102" s="760" t="str">
        <f>IF(ISBLANK('FULL COST BUDGET'!L99),"",'FULL COST BUDGET'!L99)</f>
        <v/>
      </c>
      <c r="M102" s="789">
        <f>'FULL COST BUDGET'!M99</f>
        <v>0</v>
      </c>
      <c r="N102" s="760" t="str">
        <f>IF(ISBLANK('FULL COST BUDGET'!N99),"",'FULL COST BUDGET'!N99)</f>
        <v/>
      </c>
      <c r="O102" s="760" t="str">
        <f>IF(ISBLANK('FULL COST BUDGET'!O99),"",'FULL COST BUDGET'!O99)</f>
        <v/>
      </c>
      <c r="P102" s="789">
        <f>'FULL COST BUDGET'!P99</f>
        <v>0</v>
      </c>
      <c r="Q102" s="760" t="str">
        <f>IF(ISBLANK('FULL COST BUDGET'!Q99),"",'FULL COST BUDGET'!Q99)</f>
        <v/>
      </c>
      <c r="R102" s="760" t="str">
        <f>IF(ISBLANK('FULL COST BUDGET'!R99),"",'FULL COST BUDGET'!R99)</f>
        <v/>
      </c>
      <c r="S102" s="789">
        <f>'FULL COST BUDGET'!S99</f>
        <v>0</v>
      </c>
      <c r="T102" s="751">
        <f>'FULL COST BUDGET'!T99</f>
        <v>0</v>
      </c>
    </row>
    <row r="103" spans="1:25" s="219" customFormat="1" ht="15.75" customHeight="1" thickBot="1" x14ac:dyDescent="0.3">
      <c r="A103" s="222"/>
      <c r="C103" s="937" t="s">
        <v>128</v>
      </c>
      <c r="D103" s="937"/>
      <c r="E103" s="860"/>
      <c r="F103" s="861"/>
      <c r="G103" s="781">
        <f>SUM(G101:G102)</f>
        <v>0</v>
      </c>
      <c r="H103" s="847"/>
      <c r="I103" s="848"/>
      <c r="J103" s="389">
        <f>SUM(J101:J102)</f>
        <v>0</v>
      </c>
      <c r="K103" s="847"/>
      <c r="L103" s="848"/>
      <c r="M103" s="389">
        <f>SUM(M101:M102)</f>
        <v>0</v>
      </c>
      <c r="N103" s="862"/>
      <c r="O103" s="863"/>
      <c r="P103" s="389">
        <f>SUM(P101:P102)</f>
        <v>0</v>
      </c>
      <c r="Q103" s="847"/>
      <c r="R103" s="848"/>
      <c r="S103" s="383">
        <f>SUM(S101:S102)</f>
        <v>0</v>
      </c>
      <c r="T103" s="385">
        <f>SUM(T101:T102)</f>
        <v>0</v>
      </c>
    </row>
    <row r="104" spans="1:25" ht="15" customHeight="1" x14ac:dyDescent="0.25">
      <c r="A104" s="218"/>
      <c r="E104" s="219"/>
      <c r="F104" s="233"/>
      <c r="G104" s="662"/>
      <c r="H104" s="235"/>
      <c r="I104" s="777"/>
      <c r="J104" s="662"/>
      <c r="K104" s="235"/>
      <c r="L104" s="777"/>
      <c r="M104" s="234"/>
      <c r="N104" s="219"/>
      <c r="O104" s="233"/>
      <c r="P104" s="662"/>
      <c r="Q104" s="235"/>
      <c r="R104" s="777"/>
      <c r="S104" s="662"/>
    </row>
    <row r="105" spans="1:25" s="218" customFormat="1" ht="22.5" customHeight="1" thickBot="1" x14ac:dyDescent="0.3">
      <c r="A105" s="238" t="s">
        <v>135</v>
      </c>
      <c r="B105" s="238"/>
      <c r="C105" s="238"/>
      <c r="D105" s="242"/>
      <c r="E105" s="710"/>
      <c r="F105" s="710"/>
      <c r="G105" s="385">
        <f>SUM(G103,G98,G95)</f>
        <v>0</v>
      </c>
      <c r="H105" s="667"/>
      <c r="I105" s="667"/>
      <c r="J105" s="385">
        <f>SUM(J103,J98,J95)</f>
        <v>0</v>
      </c>
      <c r="K105" s="667"/>
      <c r="L105" s="667"/>
      <c r="M105" s="385">
        <f>SUM(M103,M98,M95)</f>
        <v>0</v>
      </c>
      <c r="N105" s="667"/>
      <c r="O105" s="667"/>
      <c r="P105" s="385">
        <f>SUM(P103,P98,P95)</f>
        <v>0</v>
      </c>
      <c r="Q105" s="667"/>
      <c r="R105" s="667"/>
      <c r="S105" s="385">
        <f>SUM(S103,S98,S95)</f>
        <v>0</v>
      </c>
      <c r="T105" s="790">
        <f>SUM(T103,T98,T95)</f>
        <v>0</v>
      </c>
    </row>
    <row r="106" spans="1:25" x14ac:dyDescent="0.25">
      <c r="A106" s="218"/>
      <c r="E106" s="234"/>
      <c r="H106" s="234"/>
      <c r="I106" s="232"/>
      <c r="J106" s="234"/>
      <c r="K106" s="234"/>
      <c r="L106" s="232"/>
      <c r="M106" s="234"/>
      <c r="N106" s="234"/>
      <c r="O106" s="217"/>
      <c r="Q106" s="234"/>
      <c r="R106" s="232"/>
      <c r="S106" s="234"/>
    </row>
    <row r="107" spans="1:25" x14ac:dyDescent="0.25">
      <c r="A107" s="909" t="s">
        <v>265</v>
      </c>
      <c r="B107" s="219"/>
      <c r="C107" s="219"/>
      <c r="E107" s="234"/>
      <c r="H107" s="234"/>
      <c r="I107" s="232"/>
      <c r="J107" s="234"/>
      <c r="K107" s="234"/>
      <c r="L107" s="232"/>
      <c r="M107" s="234"/>
      <c r="N107" s="234"/>
      <c r="O107" s="217"/>
      <c r="Q107" s="234"/>
      <c r="R107" s="232"/>
      <c r="S107" s="234"/>
    </row>
    <row r="108" spans="1:25" x14ac:dyDescent="0.25">
      <c r="A108" s="910" t="s">
        <v>266</v>
      </c>
      <c r="B108" s="738"/>
      <c r="C108" s="219"/>
      <c r="E108" s="234"/>
      <c r="H108" s="234"/>
      <c r="I108" s="232"/>
      <c r="J108" s="234"/>
      <c r="K108" s="234"/>
      <c r="L108" s="232"/>
      <c r="M108" s="234"/>
      <c r="N108" s="234"/>
      <c r="O108" s="217"/>
      <c r="Q108" s="234"/>
      <c r="R108" s="232"/>
      <c r="S108" s="234"/>
    </row>
    <row r="109" spans="1:25" x14ac:dyDescent="0.25">
      <c r="A109" s="910" t="s">
        <v>267</v>
      </c>
      <c r="B109" s="907"/>
      <c r="C109" s="907"/>
      <c r="D109" s="791"/>
      <c r="E109"/>
      <c r="F109"/>
      <c r="H109" s="234"/>
      <c r="I109" s="232"/>
      <c r="J109" s="234"/>
      <c r="K109" s="234"/>
      <c r="L109" s="232"/>
      <c r="M109" s="234"/>
      <c r="N109" s="234"/>
      <c r="O109" s="217"/>
      <c r="Q109" s="234"/>
      <c r="R109" s="232"/>
      <c r="S109" s="234"/>
    </row>
    <row r="110" spans="1:25" x14ac:dyDescent="0.25">
      <c r="A110" s="910" t="s">
        <v>268</v>
      </c>
      <c r="B110" s="907"/>
      <c r="C110" s="907"/>
      <c r="D110" s="791"/>
      <c r="E110"/>
      <c r="F110"/>
      <c r="H110" s="234"/>
      <c r="I110" s="232"/>
      <c r="J110" s="234"/>
      <c r="K110" s="234"/>
      <c r="L110" s="232"/>
      <c r="M110" s="234"/>
      <c r="N110" s="234"/>
      <c r="O110" s="217"/>
      <c r="Q110" s="234"/>
      <c r="R110" s="232"/>
      <c r="S110" s="234"/>
    </row>
    <row r="111" spans="1:25" x14ac:dyDescent="0.25">
      <c r="A111" s="911" t="s">
        <v>374</v>
      </c>
      <c r="B111" s="235"/>
      <c r="C111" s="235"/>
      <c r="D111" s="791"/>
      <c r="E111" s="234"/>
      <c r="H111" s="234"/>
      <c r="I111" s="232"/>
      <c r="J111" s="234"/>
      <c r="K111" s="234"/>
      <c r="L111" s="232"/>
      <c r="M111" s="234"/>
      <c r="N111" s="234"/>
      <c r="O111" s="217"/>
      <c r="Q111" s="234"/>
      <c r="R111" s="232"/>
      <c r="S111" s="234"/>
    </row>
    <row r="112" spans="1:25" x14ac:dyDescent="0.25">
      <c r="A112" s="911" t="s">
        <v>375</v>
      </c>
      <c r="B112" s="235"/>
      <c r="C112" s="235"/>
      <c r="D112" s="791"/>
      <c r="E112" s="234"/>
      <c r="H112" s="234"/>
      <c r="I112" s="232"/>
      <c r="J112" s="234"/>
      <c r="K112" s="234"/>
      <c r="L112" s="232"/>
      <c r="M112" s="234"/>
      <c r="N112" s="234"/>
      <c r="O112" s="217"/>
      <c r="Q112" s="234"/>
      <c r="R112" s="232"/>
      <c r="S112" s="234"/>
    </row>
    <row r="113" spans="1:19" x14ac:dyDescent="0.25">
      <c r="A113" s="911" t="s">
        <v>376</v>
      </c>
      <c r="B113" s="235"/>
      <c r="C113" s="235"/>
      <c r="D113" s="791"/>
      <c r="E113" s="234"/>
      <c r="H113" s="234"/>
      <c r="I113" s="232"/>
      <c r="J113" s="234"/>
      <c r="K113" s="234"/>
      <c r="L113" s="232"/>
      <c r="M113" s="234"/>
      <c r="N113" s="234"/>
      <c r="O113" s="217"/>
      <c r="Q113" s="234"/>
      <c r="R113" s="232"/>
      <c r="S113" s="234"/>
    </row>
    <row r="114" spans="1:19" x14ac:dyDescent="0.25">
      <c r="A114" s="778"/>
      <c r="B114" s="232"/>
      <c r="C114" s="232"/>
      <c r="D114" s="232"/>
      <c r="E114" s="234"/>
      <c r="H114" s="234"/>
      <c r="I114" s="232"/>
      <c r="J114" s="234"/>
      <c r="K114" s="234"/>
      <c r="L114" s="232"/>
      <c r="M114" s="234"/>
      <c r="N114" s="234"/>
      <c r="O114" s="217"/>
      <c r="Q114" s="234"/>
      <c r="R114" s="232"/>
      <c r="S114" s="234"/>
    </row>
    <row r="115" spans="1:19" x14ac:dyDescent="0.25">
      <c r="A115" s="218"/>
      <c r="E115" s="217"/>
      <c r="H115" s="234"/>
      <c r="I115" s="232"/>
      <c r="J115" s="234"/>
      <c r="K115" s="234"/>
      <c r="L115" s="232"/>
      <c r="M115" s="234"/>
      <c r="N115" s="234"/>
      <c r="O115" s="217"/>
      <c r="Q115" s="234"/>
      <c r="R115" s="232"/>
      <c r="S115" s="234"/>
    </row>
    <row r="116" spans="1:19" x14ac:dyDescent="0.25">
      <c r="A116" s="218"/>
      <c r="E116" s="217"/>
      <c r="H116" s="234"/>
      <c r="I116" s="232"/>
      <c r="J116" s="234"/>
      <c r="K116" s="234"/>
      <c r="L116" s="232"/>
      <c r="M116" s="234"/>
      <c r="N116" s="234"/>
      <c r="O116" s="217"/>
      <c r="Q116" s="234"/>
      <c r="R116" s="232"/>
      <c r="S116" s="234"/>
    </row>
    <row r="117" spans="1:19" x14ac:dyDescent="0.25">
      <c r="A117" s="218"/>
      <c r="E117" s="217"/>
      <c r="H117" s="234"/>
      <c r="I117" s="232"/>
      <c r="J117" s="234"/>
      <c r="K117" s="234"/>
      <c r="L117" s="232"/>
      <c r="M117" s="234"/>
      <c r="N117" s="234"/>
      <c r="O117" s="217"/>
      <c r="Q117" s="234"/>
      <c r="R117" s="232"/>
      <c r="S117" s="234"/>
    </row>
    <row r="118" spans="1:19" x14ac:dyDescent="0.25">
      <c r="A118" s="218"/>
      <c r="E118" s="217"/>
      <c r="H118" s="234"/>
      <c r="I118" s="232"/>
      <c r="J118" s="234"/>
      <c r="K118" s="234"/>
      <c r="L118" s="232"/>
      <c r="M118" s="234"/>
      <c r="N118" s="234"/>
      <c r="O118" s="217"/>
      <c r="Q118" s="234"/>
      <c r="R118" s="232"/>
      <c r="S118" s="234"/>
    </row>
    <row r="119" spans="1:19" x14ac:dyDescent="0.25">
      <c r="A119" s="218"/>
      <c r="E119" s="217"/>
      <c r="H119" s="234"/>
      <c r="I119" s="232"/>
      <c r="J119" s="234"/>
      <c r="K119" s="234"/>
      <c r="L119" s="232"/>
      <c r="M119" s="234"/>
      <c r="N119" s="234"/>
      <c r="O119" s="217"/>
      <c r="Q119" s="234"/>
      <c r="R119" s="232"/>
      <c r="S119" s="234"/>
    </row>
    <row r="120" spans="1:19" x14ac:dyDescent="0.25">
      <c r="A120" s="218"/>
      <c r="E120" s="217"/>
      <c r="H120" s="234"/>
      <c r="I120" s="232"/>
      <c r="J120" s="234"/>
      <c r="K120" s="234"/>
      <c r="L120" s="232"/>
      <c r="M120" s="234"/>
      <c r="N120" s="234"/>
      <c r="O120" s="217"/>
      <c r="Q120" s="234"/>
      <c r="R120" s="232"/>
      <c r="S120" s="234"/>
    </row>
    <row r="121" spans="1:19" x14ac:dyDescent="0.25">
      <c r="A121" s="218"/>
      <c r="E121" s="217"/>
      <c r="H121" s="234"/>
      <c r="I121" s="232"/>
      <c r="J121" s="234"/>
      <c r="K121" s="234"/>
      <c r="L121" s="232"/>
      <c r="M121" s="234"/>
      <c r="N121" s="234"/>
      <c r="O121" s="217"/>
      <c r="Q121" s="234"/>
      <c r="R121" s="232"/>
      <c r="S121" s="234"/>
    </row>
    <row r="122" spans="1:19" x14ac:dyDescent="0.25">
      <c r="A122" s="218"/>
      <c r="E122" s="217"/>
      <c r="H122" s="234"/>
      <c r="I122" s="232"/>
      <c r="J122" s="234"/>
      <c r="K122" s="234"/>
      <c r="L122" s="232"/>
      <c r="M122" s="234"/>
      <c r="N122" s="234"/>
      <c r="O122" s="217"/>
      <c r="Q122" s="234"/>
      <c r="R122" s="232"/>
      <c r="S122" s="234"/>
    </row>
    <row r="123" spans="1:19" x14ac:dyDescent="0.25">
      <c r="A123" s="218"/>
      <c r="E123" s="217"/>
      <c r="H123" s="234"/>
      <c r="I123" s="232"/>
      <c r="J123" s="234"/>
      <c r="K123" s="234"/>
      <c r="L123" s="232"/>
      <c r="M123" s="234"/>
      <c r="N123" s="234"/>
      <c r="O123" s="217"/>
      <c r="Q123" s="234"/>
      <c r="R123" s="232"/>
      <c r="S123" s="234"/>
    </row>
    <row r="124" spans="1:19" x14ac:dyDescent="0.25">
      <c r="A124" s="218"/>
      <c r="E124" s="234"/>
      <c r="H124" s="234"/>
      <c r="I124" s="232"/>
      <c r="J124" s="234"/>
      <c r="K124" s="234"/>
      <c r="L124" s="232"/>
      <c r="M124" s="234"/>
      <c r="N124" s="234"/>
      <c r="O124" s="217"/>
      <c r="Q124" s="234"/>
      <c r="R124" s="232"/>
      <c r="S124" s="234"/>
    </row>
    <row r="125" spans="1:19" x14ac:dyDescent="0.25">
      <c r="A125" s="218"/>
      <c r="E125" s="234"/>
      <c r="H125" s="234"/>
      <c r="I125" s="232"/>
      <c r="J125" s="234"/>
      <c r="K125" s="234"/>
      <c r="L125" s="232"/>
      <c r="M125" s="234"/>
      <c r="N125" s="234"/>
      <c r="O125" s="234"/>
      <c r="P125" s="234"/>
      <c r="Q125" s="234"/>
      <c r="R125" s="234"/>
      <c r="S125" s="234"/>
    </row>
    <row r="126" spans="1:19" x14ac:dyDescent="0.25">
      <c r="A126" s="218"/>
      <c r="E126" s="234"/>
      <c r="H126" s="234"/>
      <c r="I126" s="232"/>
      <c r="J126" s="234"/>
      <c r="K126" s="234"/>
      <c r="L126" s="232"/>
      <c r="M126" s="234"/>
      <c r="N126" s="234"/>
      <c r="O126" s="234"/>
      <c r="P126" s="234"/>
      <c r="Q126" s="234"/>
      <c r="R126" s="234"/>
      <c r="S126" s="234"/>
    </row>
    <row r="127" spans="1:19" x14ac:dyDescent="0.25">
      <c r="A127" s="218"/>
      <c r="E127" s="234"/>
      <c r="H127" s="234"/>
      <c r="I127" s="232"/>
      <c r="J127" s="234"/>
      <c r="K127" s="234"/>
      <c r="L127" s="232"/>
      <c r="M127" s="234"/>
      <c r="N127" s="234"/>
      <c r="O127" s="234"/>
      <c r="P127" s="234"/>
      <c r="Q127" s="234"/>
      <c r="R127" s="234"/>
      <c r="S127" s="234"/>
    </row>
    <row r="128" spans="1:19" x14ac:dyDescent="0.25">
      <c r="A128" s="218"/>
      <c r="E128" s="234"/>
      <c r="H128" s="234"/>
      <c r="I128" s="232"/>
      <c r="J128" s="234"/>
      <c r="K128" s="234"/>
      <c r="L128" s="232"/>
      <c r="M128" s="234"/>
      <c r="N128" s="234"/>
      <c r="O128" s="234"/>
      <c r="P128" s="234"/>
      <c r="Q128" s="234"/>
      <c r="R128" s="234"/>
      <c r="S128" s="234"/>
    </row>
    <row r="129" spans="1:19" x14ac:dyDescent="0.25">
      <c r="A129" s="218"/>
      <c r="E129" s="234"/>
      <c r="H129" s="234"/>
      <c r="I129" s="232"/>
      <c r="J129" s="234"/>
      <c r="K129" s="234"/>
      <c r="L129" s="232"/>
      <c r="M129" s="234"/>
      <c r="N129" s="234"/>
      <c r="O129" s="234"/>
      <c r="P129" s="234"/>
      <c r="Q129" s="234"/>
      <c r="R129" s="234"/>
      <c r="S129" s="234"/>
    </row>
    <row r="130" spans="1:19" x14ac:dyDescent="0.25">
      <c r="A130" s="218"/>
      <c r="E130" s="234"/>
      <c r="H130" s="234"/>
      <c r="I130" s="232"/>
      <c r="J130" s="234"/>
      <c r="K130" s="234"/>
      <c r="L130" s="232"/>
      <c r="M130" s="234"/>
      <c r="N130" s="234"/>
      <c r="O130" s="234"/>
      <c r="P130" s="234"/>
      <c r="Q130" s="234"/>
      <c r="R130" s="234"/>
      <c r="S130" s="234"/>
    </row>
    <row r="131" spans="1:19" x14ac:dyDescent="0.25">
      <c r="A131" s="218"/>
      <c r="E131" s="234"/>
      <c r="H131" s="234"/>
      <c r="I131" s="232"/>
      <c r="J131" s="234"/>
      <c r="K131" s="234"/>
      <c r="L131" s="232"/>
      <c r="M131" s="234"/>
      <c r="N131" s="234"/>
      <c r="O131" s="234"/>
      <c r="P131" s="234"/>
      <c r="Q131" s="234"/>
      <c r="R131" s="234"/>
      <c r="S131" s="234"/>
    </row>
    <row r="132" spans="1:19" x14ac:dyDescent="0.25">
      <c r="A132" s="218"/>
      <c r="E132" s="234"/>
      <c r="H132" s="234"/>
      <c r="I132" s="232"/>
      <c r="J132" s="234"/>
      <c r="K132" s="234"/>
      <c r="L132" s="232"/>
      <c r="M132" s="234"/>
      <c r="N132" s="234"/>
      <c r="O132" s="234"/>
      <c r="P132" s="234"/>
      <c r="Q132" s="234"/>
      <c r="R132" s="234"/>
      <c r="S132" s="234"/>
    </row>
    <row r="133" spans="1:19" x14ac:dyDescent="0.25">
      <c r="A133" s="218"/>
      <c r="E133" s="234"/>
      <c r="H133" s="234"/>
      <c r="I133" s="232"/>
      <c r="J133" s="234"/>
      <c r="K133" s="234"/>
      <c r="L133" s="232"/>
      <c r="M133" s="234"/>
      <c r="N133" s="234"/>
      <c r="O133" s="234"/>
      <c r="P133" s="234"/>
      <c r="Q133" s="234"/>
      <c r="R133" s="234"/>
      <c r="S133" s="234"/>
    </row>
    <row r="134" spans="1:19" x14ac:dyDescent="0.25">
      <c r="A134" s="218"/>
      <c r="E134" s="234"/>
      <c r="H134" s="234"/>
      <c r="I134" s="232"/>
      <c r="J134" s="234"/>
      <c r="K134" s="234"/>
      <c r="L134" s="232"/>
      <c r="M134" s="234"/>
      <c r="N134" s="234"/>
      <c r="O134" s="234"/>
      <c r="P134" s="234"/>
      <c r="Q134" s="234"/>
      <c r="R134" s="234"/>
      <c r="S134" s="234"/>
    </row>
    <row r="135" spans="1:19" x14ac:dyDescent="0.25">
      <c r="A135" s="218"/>
      <c r="E135" s="234"/>
      <c r="H135" s="234"/>
      <c r="I135" s="232"/>
      <c r="J135" s="234"/>
      <c r="K135" s="234"/>
      <c r="L135" s="232"/>
      <c r="M135" s="234"/>
      <c r="N135" s="234"/>
      <c r="O135" s="234"/>
      <c r="P135" s="234"/>
      <c r="Q135" s="234"/>
      <c r="R135" s="234"/>
      <c r="S135" s="234"/>
    </row>
    <row r="136" spans="1:19" x14ac:dyDescent="0.25">
      <c r="A136" s="218"/>
      <c r="E136" s="234"/>
      <c r="H136" s="234"/>
      <c r="I136" s="232"/>
      <c r="J136" s="234"/>
      <c r="K136" s="234"/>
      <c r="L136" s="232"/>
      <c r="M136" s="234"/>
      <c r="N136" s="234"/>
      <c r="O136" s="234"/>
      <c r="P136" s="234"/>
      <c r="Q136" s="234"/>
      <c r="R136" s="234"/>
      <c r="S136" s="234"/>
    </row>
    <row r="137" spans="1:19" x14ac:dyDescent="0.25">
      <c r="A137" s="218"/>
      <c r="E137" s="234"/>
      <c r="H137" s="234"/>
      <c r="I137" s="232"/>
      <c r="J137" s="234"/>
      <c r="K137" s="234"/>
      <c r="L137" s="232"/>
      <c r="M137" s="234"/>
      <c r="N137" s="234"/>
      <c r="O137" s="234"/>
      <c r="P137" s="234"/>
      <c r="Q137" s="234"/>
      <c r="R137" s="234"/>
      <c r="S137" s="234"/>
    </row>
    <row r="138" spans="1:19" x14ac:dyDescent="0.25">
      <c r="A138" s="218"/>
      <c r="E138" s="234"/>
      <c r="H138" s="234"/>
      <c r="I138" s="232"/>
      <c r="J138" s="234"/>
      <c r="K138" s="234"/>
      <c r="L138" s="232"/>
      <c r="M138" s="234"/>
      <c r="N138" s="234"/>
      <c r="O138" s="234"/>
      <c r="P138" s="234"/>
      <c r="Q138" s="234"/>
      <c r="R138" s="234"/>
      <c r="S138" s="234"/>
    </row>
    <row r="139" spans="1:19" x14ac:dyDescent="0.25">
      <c r="A139" s="218"/>
      <c r="E139" s="234"/>
      <c r="H139" s="234"/>
      <c r="I139" s="232"/>
      <c r="J139" s="234"/>
      <c r="K139" s="234"/>
      <c r="L139" s="232"/>
      <c r="M139" s="234"/>
      <c r="N139" s="234"/>
      <c r="O139" s="234"/>
      <c r="P139" s="234"/>
      <c r="Q139" s="234"/>
      <c r="R139" s="234"/>
      <c r="S139" s="234"/>
    </row>
    <row r="140" spans="1:19" x14ac:dyDescent="0.25">
      <c r="A140" s="218"/>
      <c r="E140" s="234"/>
      <c r="H140" s="234"/>
      <c r="I140" s="232"/>
      <c r="J140" s="234"/>
      <c r="K140" s="234"/>
      <c r="L140" s="232"/>
      <c r="M140" s="234"/>
      <c r="N140" s="234"/>
      <c r="O140" s="234"/>
      <c r="P140" s="234"/>
      <c r="Q140" s="234"/>
      <c r="R140" s="234"/>
      <c r="S140" s="234"/>
    </row>
    <row r="141" spans="1:19" x14ac:dyDescent="0.25">
      <c r="A141" s="218"/>
      <c r="E141" s="234"/>
      <c r="H141" s="234"/>
      <c r="I141" s="232"/>
      <c r="J141" s="234"/>
      <c r="K141" s="234"/>
      <c r="L141" s="232"/>
      <c r="M141" s="234"/>
      <c r="N141" s="234"/>
      <c r="O141" s="234"/>
      <c r="P141" s="234"/>
      <c r="Q141" s="234"/>
      <c r="R141" s="234"/>
      <c r="S141" s="234"/>
    </row>
    <row r="142" spans="1:19" x14ac:dyDescent="0.25">
      <c r="A142" s="218"/>
      <c r="E142" s="234"/>
      <c r="H142" s="234"/>
      <c r="I142" s="232"/>
      <c r="J142" s="234"/>
      <c r="K142" s="234"/>
      <c r="L142" s="232"/>
      <c r="M142" s="234"/>
      <c r="N142" s="234"/>
      <c r="O142" s="234"/>
      <c r="P142" s="234"/>
      <c r="Q142" s="234"/>
      <c r="R142" s="234"/>
      <c r="S142" s="234"/>
    </row>
    <row r="143" spans="1:19" x14ac:dyDescent="0.25">
      <c r="A143" s="218"/>
      <c r="E143" s="234"/>
      <c r="H143" s="234"/>
      <c r="I143" s="232"/>
      <c r="J143" s="234"/>
      <c r="K143" s="234"/>
      <c r="L143" s="232"/>
      <c r="M143" s="234"/>
      <c r="N143" s="234"/>
      <c r="O143" s="234"/>
      <c r="P143" s="234"/>
      <c r="Q143" s="234"/>
      <c r="R143" s="234"/>
      <c r="S143" s="234"/>
    </row>
    <row r="144" spans="1:19" x14ac:dyDescent="0.25">
      <c r="A144" s="218"/>
      <c r="E144" s="234"/>
      <c r="H144" s="234"/>
      <c r="I144" s="232"/>
      <c r="J144" s="234"/>
      <c r="K144" s="234"/>
      <c r="L144" s="232"/>
      <c r="M144" s="234"/>
      <c r="N144" s="234"/>
      <c r="O144" s="234"/>
      <c r="P144" s="234"/>
      <c r="Q144" s="234"/>
      <c r="R144" s="234"/>
      <c r="S144" s="234"/>
    </row>
    <row r="145" spans="1:19" x14ac:dyDescent="0.25">
      <c r="A145" s="218"/>
      <c r="E145" s="234"/>
      <c r="H145" s="234"/>
      <c r="I145" s="232"/>
      <c r="J145" s="234"/>
      <c r="K145" s="234"/>
      <c r="L145" s="232"/>
      <c r="M145" s="234"/>
      <c r="N145" s="234"/>
      <c r="O145" s="234"/>
      <c r="P145" s="234"/>
      <c r="Q145" s="234"/>
      <c r="R145" s="234"/>
      <c r="S145" s="234"/>
    </row>
    <row r="146" spans="1:19" x14ac:dyDescent="0.25">
      <c r="A146" s="218"/>
      <c r="E146" s="234"/>
      <c r="H146" s="234"/>
      <c r="I146" s="232"/>
      <c r="J146" s="234"/>
      <c r="K146" s="234"/>
      <c r="L146" s="232"/>
      <c r="M146" s="234"/>
      <c r="N146" s="234"/>
      <c r="O146" s="234"/>
      <c r="P146" s="234"/>
      <c r="Q146" s="234"/>
      <c r="R146" s="234"/>
      <c r="S146" s="234"/>
    </row>
    <row r="147" spans="1:19" x14ac:dyDescent="0.25">
      <c r="A147" s="218"/>
      <c r="E147" s="234"/>
      <c r="H147" s="234"/>
      <c r="I147" s="232"/>
      <c r="J147" s="234"/>
      <c r="K147" s="234"/>
      <c r="L147" s="232"/>
      <c r="M147" s="234"/>
      <c r="N147" s="234"/>
      <c r="O147" s="234"/>
      <c r="P147" s="234"/>
      <c r="Q147" s="234"/>
      <c r="R147" s="234"/>
      <c r="S147" s="234"/>
    </row>
    <row r="148" spans="1:19" x14ac:dyDescent="0.25">
      <c r="A148" s="218"/>
      <c r="E148" s="234"/>
      <c r="H148" s="234"/>
      <c r="I148" s="232"/>
      <c r="J148" s="234"/>
      <c r="K148" s="234"/>
      <c r="L148" s="232"/>
      <c r="M148" s="234"/>
      <c r="N148" s="234"/>
      <c r="O148" s="234"/>
      <c r="P148" s="234"/>
      <c r="Q148" s="234"/>
      <c r="R148" s="234"/>
      <c r="S148" s="234"/>
    </row>
    <row r="149" spans="1:19" x14ac:dyDescent="0.25">
      <c r="A149" s="218"/>
      <c r="E149" s="234"/>
      <c r="H149" s="234"/>
      <c r="I149" s="232"/>
      <c r="J149" s="234"/>
      <c r="K149" s="234"/>
      <c r="L149" s="232"/>
      <c r="M149" s="234"/>
      <c r="N149" s="234"/>
      <c r="O149" s="234"/>
      <c r="P149" s="234"/>
      <c r="Q149" s="234"/>
      <c r="R149" s="234"/>
      <c r="S149" s="234"/>
    </row>
    <row r="150" spans="1:19" x14ac:dyDescent="0.25">
      <c r="A150" s="218"/>
      <c r="E150" s="234"/>
      <c r="H150" s="234"/>
      <c r="I150" s="232"/>
      <c r="J150" s="234"/>
      <c r="K150" s="234"/>
      <c r="L150" s="232"/>
      <c r="M150" s="234"/>
      <c r="N150" s="234"/>
      <c r="O150" s="234"/>
      <c r="P150" s="234"/>
      <c r="Q150" s="234"/>
      <c r="R150" s="234"/>
      <c r="S150" s="234"/>
    </row>
    <row r="151" spans="1:19" x14ac:dyDescent="0.25">
      <c r="A151" s="218"/>
      <c r="E151" s="234"/>
      <c r="H151" s="234"/>
      <c r="I151" s="232"/>
      <c r="J151" s="234"/>
      <c r="K151" s="234"/>
      <c r="L151" s="232"/>
      <c r="M151" s="234"/>
      <c r="N151" s="234"/>
      <c r="O151" s="234"/>
      <c r="P151" s="234"/>
      <c r="Q151" s="234"/>
      <c r="R151" s="234"/>
      <c r="S151" s="234"/>
    </row>
    <row r="152" spans="1:19" x14ac:dyDescent="0.25">
      <c r="A152" s="218"/>
      <c r="E152" s="234"/>
      <c r="H152" s="234"/>
      <c r="I152" s="232"/>
      <c r="J152" s="234"/>
      <c r="K152" s="234"/>
      <c r="L152" s="232"/>
      <c r="M152" s="234"/>
      <c r="N152" s="234"/>
      <c r="O152" s="234"/>
      <c r="P152" s="234"/>
      <c r="Q152" s="234"/>
      <c r="R152" s="234"/>
      <c r="S152" s="234"/>
    </row>
    <row r="153" spans="1:19" x14ac:dyDescent="0.25">
      <c r="A153" s="218"/>
      <c r="E153" s="234"/>
      <c r="H153" s="234"/>
      <c r="I153" s="232"/>
      <c r="J153" s="234"/>
      <c r="K153" s="234"/>
      <c r="L153" s="232"/>
      <c r="M153" s="234"/>
      <c r="N153" s="234"/>
      <c r="O153" s="234"/>
      <c r="P153" s="234"/>
      <c r="Q153" s="234"/>
      <c r="R153" s="234"/>
      <c r="S153" s="234"/>
    </row>
    <row r="154" spans="1:19" x14ac:dyDescent="0.25">
      <c r="A154" s="218"/>
      <c r="E154" s="234"/>
      <c r="H154" s="234"/>
      <c r="I154" s="232"/>
      <c r="J154" s="234"/>
      <c r="K154" s="234"/>
      <c r="L154" s="232"/>
      <c r="M154" s="234"/>
      <c r="N154" s="234"/>
      <c r="O154" s="234"/>
      <c r="P154" s="234"/>
      <c r="Q154" s="234"/>
      <c r="R154" s="234"/>
      <c r="S154" s="234"/>
    </row>
    <row r="155" spans="1:19" x14ac:dyDescent="0.25">
      <c r="A155" s="218"/>
      <c r="E155" s="234"/>
      <c r="H155" s="234"/>
      <c r="I155" s="232"/>
      <c r="J155" s="234"/>
      <c r="K155" s="234"/>
      <c r="L155" s="232"/>
      <c r="M155" s="234"/>
      <c r="N155" s="234"/>
      <c r="O155" s="234"/>
      <c r="P155" s="234"/>
      <c r="Q155" s="234"/>
      <c r="R155" s="234"/>
      <c r="S155" s="234"/>
    </row>
    <row r="156" spans="1:19" x14ac:dyDescent="0.25">
      <c r="A156" s="218"/>
      <c r="E156" s="234"/>
      <c r="H156" s="234"/>
      <c r="I156" s="232"/>
      <c r="J156" s="234"/>
      <c r="K156" s="234"/>
      <c r="L156" s="232"/>
      <c r="M156" s="234"/>
      <c r="N156" s="234"/>
      <c r="O156" s="234"/>
      <c r="P156" s="234"/>
      <c r="Q156" s="234"/>
      <c r="R156" s="234"/>
      <c r="S156" s="234"/>
    </row>
    <row r="157" spans="1:19" x14ac:dyDescent="0.25">
      <c r="A157" s="218"/>
      <c r="E157" s="234"/>
      <c r="H157" s="234"/>
      <c r="I157" s="232"/>
      <c r="J157" s="234"/>
      <c r="K157" s="234"/>
      <c r="L157" s="232"/>
      <c r="M157" s="234"/>
      <c r="N157" s="234"/>
      <c r="O157" s="234"/>
      <c r="P157" s="234"/>
      <c r="Q157" s="234"/>
      <c r="R157" s="234"/>
      <c r="S157" s="234"/>
    </row>
    <row r="158" spans="1:19" x14ac:dyDescent="0.25">
      <c r="A158" s="218"/>
      <c r="E158" s="234"/>
      <c r="H158" s="234"/>
      <c r="I158" s="232"/>
      <c r="J158" s="234"/>
      <c r="K158" s="234"/>
      <c r="L158" s="232"/>
      <c r="M158" s="234"/>
      <c r="N158" s="234"/>
      <c r="O158" s="234"/>
      <c r="P158" s="234"/>
      <c r="Q158" s="234"/>
      <c r="R158" s="234"/>
      <c r="S158" s="234"/>
    </row>
    <row r="159" spans="1:19" x14ac:dyDescent="0.25">
      <c r="A159" s="218"/>
      <c r="E159" s="234"/>
      <c r="H159" s="234"/>
      <c r="I159" s="232"/>
      <c r="J159" s="234"/>
      <c r="K159" s="234"/>
      <c r="L159" s="232"/>
      <c r="M159" s="234"/>
      <c r="N159" s="234"/>
      <c r="O159" s="234"/>
      <c r="P159" s="234"/>
      <c r="Q159" s="234"/>
      <c r="R159" s="234"/>
      <c r="S159" s="234"/>
    </row>
    <row r="160" spans="1:19" x14ac:dyDescent="0.25">
      <c r="A160" s="218"/>
      <c r="E160" s="234"/>
      <c r="H160" s="234"/>
      <c r="I160" s="232"/>
      <c r="J160" s="234"/>
      <c r="K160" s="234"/>
      <c r="L160" s="232"/>
      <c r="M160" s="234"/>
      <c r="N160" s="234"/>
      <c r="O160" s="234"/>
      <c r="P160" s="234"/>
      <c r="Q160" s="234"/>
      <c r="R160" s="234"/>
      <c r="S160" s="234"/>
    </row>
    <row r="161" spans="1:19" x14ac:dyDescent="0.25">
      <c r="A161" s="218"/>
      <c r="E161" s="234"/>
      <c r="H161" s="234"/>
      <c r="I161" s="232"/>
      <c r="J161" s="234"/>
      <c r="K161" s="234"/>
      <c r="L161" s="232"/>
      <c r="M161" s="234"/>
      <c r="N161" s="234"/>
      <c r="O161" s="234"/>
      <c r="P161" s="234"/>
      <c r="Q161" s="234"/>
      <c r="R161" s="234"/>
      <c r="S161" s="234"/>
    </row>
    <row r="162" spans="1:19" x14ac:dyDescent="0.25">
      <c r="A162" s="218"/>
      <c r="E162" s="234"/>
      <c r="H162" s="234"/>
      <c r="I162" s="232"/>
      <c r="J162" s="234"/>
      <c r="K162" s="234"/>
      <c r="L162" s="232"/>
      <c r="M162" s="234"/>
      <c r="N162" s="234"/>
      <c r="O162" s="234"/>
      <c r="P162" s="234"/>
      <c r="Q162" s="234"/>
      <c r="R162" s="234"/>
      <c r="S162" s="234"/>
    </row>
    <row r="163" spans="1:19" x14ac:dyDescent="0.25">
      <c r="A163" s="218"/>
      <c r="E163" s="234"/>
      <c r="H163" s="234"/>
      <c r="I163" s="232"/>
      <c r="J163" s="234"/>
      <c r="K163" s="234"/>
      <c r="L163" s="232"/>
      <c r="M163" s="234"/>
      <c r="N163" s="234"/>
      <c r="O163" s="234"/>
      <c r="P163" s="234"/>
      <c r="Q163" s="234"/>
      <c r="R163" s="234"/>
      <c r="S163" s="234"/>
    </row>
    <row r="164" spans="1:19" x14ac:dyDescent="0.25">
      <c r="A164" s="218"/>
      <c r="E164" s="234"/>
      <c r="H164" s="234"/>
      <c r="I164" s="232"/>
      <c r="J164" s="234"/>
      <c r="K164" s="234"/>
      <c r="L164" s="232"/>
      <c r="M164" s="234"/>
      <c r="N164" s="234"/>
      <c r="O164" s="234"/>
      <c r="P164" s="234"/>
      <c r="Q164" s="234"/>
      <c r="R164" s="234"/>
      <c r="S164" s="234"/>
    </row>
    <row r="165" spans="1:19" x14ac:dyDescent="0.25">
      <c r="A165" s="218"/>
      <c r="E165" s="234"/>
      <c r="H165" s="234"/>
      <c r="I165" s="232"/>
      <c r="J165" s="234"/>
      <c r="K165" s="234"/>
      <c r="L165" s="232"/>
      <c r="M165" s="234"/>
      <c r="N165" s="234"/>
      <c r="O165" s="234"/>
      <c r="P165" s="234"/>
      <c r="Q165" s="234"/>
      <c r="R165" s="234"/>
      <c r="S165" s="234"/>
    </row>
    <row r="166" spans="1:19" x14ac:dyDescent="0.25">
      <c r="A166" s="218"/>
      <c r="E166" s="234"/>
      <c r="H166" s="234"/>
      <c r="I166" s="232"/>
      <c r="J166" s="234"/>
      <c r="K166" s="234"/>
      <c r="L166" s="232"/>
      <c r="M166" s="234"/>
      <c r="N166" s="234"/>
      <c r="O166" s="234"/>
      <c r="P166" s="234"/>
      <c r="Q166" s="234"/>
      <c r="R166" s="234"/>
      <c r="S166" s="234"/>
    </row>
    <row r="167" spans="1:19" x14ac:dyDescent="0.25">
      <c r="A167" s="218"/>
      <c r="E167" s="234"/>
      <c r="H167" s="234"/>
      <c r="I167" s="232"/>
      <c r="J167" s="234"/>
      <c r="K167" s="234"/>
      <c r="L167" s="232"/>
      <c r="M167" s="234"/>
      <c r="N167" s="234"/>
      <c r="O167" s="234"/>
      <c r="P167" s="234"/>
      <c r="Q167" s="234"/>
      <c r="R167" s="234"/>
      <c r="S167" s="234"/>
    </row>
    <row r="168" spans="1:19" x14ac:dyDescent="0.25">
      <c r="A168" s="218"/>
      <c r="E168" s="234"/>
      <c r="H168" s="234"/>
      <c r="I168" s="232"/>
      <c r="J168" s="234"/>
      <c r="K168" s="234"/>
      <c r="L168" s="232"/>
      <c r="M168" s="234"/>
      <c r="N168" s="234"/>
      <c r="O168" s="234"/>
      <c r="P168" s="234"/>
      <c r="Q168" s="234"/>
      <c r="R168" s="234"/>
      <c r="S168" s="234"/>
    </row>
    <row r="169" spans="1:19" x14ac:dyDescent="0.25">
      <c r="A169" s="218"/>
      <c r="E169" s="234"/>
      <c r="H169" s="234"/>
      <c r="I169" s="232"/>
      <c r="J169" s="234"/>
      <c r="K169" s="234"/>
      <c r="L169" s="232"/>
      <c r="M169" s="234"/>
      <c r="N169" s="234"/>
      <c r="O169" s="234"/>
      <c r="P169" s="234"/>
      <c r="Q169" s="234"/>
      <c r="R169" s="234"/>
      <c r="S169" s="234"/>
    </row>
    <row r="170" spans="1:19" x14ac:dyDescent="0.25">
      <c r="A170" s="218"/>
      <c r="E170" s="234"/>
      <c r="H170" s="234"/>
      <c r="I170" s="232"/>
      <c r="J170" s="234"/>
      <c r="K170" s="234"/>
      <c r="L170" s="232"/>
      <c r="M170" s="234"/>
      <c r="N170" s="234"/>
      <c r="O170" s="234"/>
      <c r="P170" s="234"/>
      <c r="Q170" s="234"/>
      <c r="R170" s="234"/>
      <c r="S170" s="234"/>
    </row>
    <row r="171" spans="1:19" x14ac:dyDescent="0.25">
      <c r="A171" s="218"/>
      <c r="E171" s="234"/>
      <c r="H171" s="234"/>
      <c r="I171" s="232"/>
      <c r="J171" s="234"/>
      <c r="K171" s="234"/>
      <c r="L171" s="232"/>
      <c r="M171" s="234"/>
      <c r="N171" s="234"/>
      <c r="O171" s="234"/>
      <c r="P171" s="234"/>
      <c r="Q171" s="234"/>
      <c r="R171" s="234"/>
      <c r="S171" s="234"/>
    </row>
    <row r="172" spans="1:19" x14ac:dyDescent="0.25">
      <c r="A172" s="218"/>
      <c r="E172" s="234"/>
      <c r="H172" s="234"/>
      <c r="I172" s="232"/>
      <c r="J172" s="234"/>
      <c r="K172" s="234"/>
      <c r="L172" s="232"/>
      <c r="M172" s="234"/>
      <c r="N172" s="234"/>
      <c r="O172" s="234"/>
      <c r="P172" s="234"/>
      <c r="Q172" s="234"/>
      <c r="R172" s="234"/>
      <c r="S172" s="234"/>
    </row>
    <row r="173" spans="1:19" x14ac:dyDescent="0.25">
      <c r="A173" s="218"/>
      <c r="E173" s="234"/>
      <c r="H173" s="234"/>
      <c r="I173" s="232"/>
      <c r="J173" s="234"/>
      <c r="K173" s="234"/>
      <c r="L173" s="232"/>
      <c r="M173" s="234"/>
      <c r="N173" s="234"/>
      <c r="O173" s="234"/>
      <c r="P173" s="234"/>
      <c r="Q173" s="234"/>
      <c r="R173" s="234"/>
      <c r="S173" s="234"/>
    </row>
    <row r="174" spans="1:19" x14ac:dyDescent="0.25">
      <c r="A174" s="218"/>
      <c r="E174" s="234"/>
      <c r="H174" s="234"/>
      <c r="I174" s="232"/>
      <c r="J174" s="234"/>
      <c r="K174" s="234"/>
      <c r="L174" s="232"/>
      <c r="M174" s="234"/>
      <c r="N174" s="234"/>
      <c r="O174" s="234"/>
      <c r="P174" s="234"/>
      <c r="Q174" s="234"/>
      <c r="R174" s="234"/>
      <c r="S174" s="234"/>
    </row>
    <row r="175" spans="1:19" x14ac:dyDescent="0.25">
      <c r="A175" s="218"/>
      <c r="E175" s="234"/>
      <c r="H175" s="234"/>
      <c r="I175" s="232"/>
      <c r="J175" s="234"/>
      <c r="K175" s="234"/>
      <c r="L175" s="232"/>
      <c r="M175" s="234"/>
      <c r="N175" s="234"/>
      <c r="O175" s="234"/>
      <c r="P175" s="234"/>
      <c r="Q175" s="234"/>
      <c r="R175" s="234"/>
      <c r="S175" s="234"/>
    </row>
    <row r="176" spans="1:19" x14ac:dyDescent="0.25">
      <c r="A176" s="218"/>
      <c r="E176" s="234"/>
      <c r="H176" s="234"/>
      <c r="I176" s="232"/>
      <c r="J176" s="234"/>
      <c r="K176" s="234"/>
      <c r="L176" s="232"/>
      <c r="M176" s="234"/>
      <c r="N176" s="234"/>
      <c r="O176" s="234"/>
      <c r="P176" s="234"/>
      <c r="Q176" s="234"/>
      <c r="R176" s="234"/>
      <c r="S176" s="234"/>
    </row>
    <row r="177" spans="1:19" x14ac:dyDescent="0.25">
      <c r="A177" s="218"/>
      <c r="E177" s="234"/>
      <c r="H177" s="234"/>
      <c r="I177" s="232"/>
      <c r="J177" s="234"/>
      <c r="K177" s="234"/>
      <c r="L177" s="232"/>
      <c r="M177" s="234"/>
      <c r="N177" s="234"/>
      <c r="O177" s="234"/>
      <c r="P177" s="234"/>
      <c r="Q177" s="234"/>
      <c r="R177" s="234"/>
      <c r="S177" s="234"/>
    </row>
    <row r="178" spans="1:19" x14ac:dyDescent="0.25">
      <c r="A178" s="218"/>
      <c r="E178" s="234"/>
      <c r="H178" s="234"/>
      <c r="I178" s="232"/>
      <c r="J178" s="234"/>
      <c r="K178" s="234"/>
      <c r="L178" s="232"/>
      <c r="M178" s="234"/>
      <c r="N178" s="234"/>
      <c r="O178" s="234"/>
      <c r="P178" s="234"/>
      <c r="Q178" s="234"/>
      <c r="R178" s="234"/>
      <c r="S178" s="234"/>
    </row>
    <row r="179" spans="1:19" x14ac:dyDescent="0.25">
      <c r="A179" s="218"/>
      <c r="E179" s="234"/>
      <c r="H179" s="234"/>
      <c r="I179" s="232"/>
      <c r="J179" s="234"/>
      <c r="K179" s="234"/>
      <c r="L179" s="232"/>
      <c r="M179" s="234"/>
      <c r="N179" s="234"/>
      <c r="O179" s="234"/>
      <c r="P179" s="234"/>
      <c r="Q179" s="234"/>
      <c r="R179" s="234"/>
      <c r="S179" s="234"/>
    </row>
    <row r="180" spans="1:19" x14ac:dyDescent="0.25">
      <c r="A180" s="218"/>
      <c r="E180" s="234"/>
      <c r="H180" s="234"/>
      <c r="I180" s="232"/>
      <c r="J180" s="234"/>
      <c r="K180" s="234"/>
      <c r="L180" s="232"/>
      <c r="M180" s="234"/>
      <c r="N180" s="234"/>
      <c r="O180" s="234"/>
      <c r="P180" s="234"/>
      <c r="Q180" s="234"/>
      <c r="R180" s="234"/>
      <c r="S180" s="234"/>
    </row>
    <row r="181" spans="1:19" x14ac:dyDescent="0.25">
      <c r="A181" s="218"/>
      <c r="E181" s="234"/>
      <c r="H181" s="234"/>
      <c r="I181" s="232"/>
      <c r="J181" s="234"/>
      <c r="K181" s="234"/>
      <c r="L181" s="232"/>
      <c r="M181" s="234"/>
      <c r="N181" s="234"/>
      <c r="O181" s="234"/>
      <c r="P181" s="234"/>
      <c r="Q181" s="234"/>
      <c r="R181" s="234"/>
      <c r="S181" s="234"/>
    </row>
    <row r="182" spans="1:19" x14ac:dyDescent="0.25">
      <c r="A182" s="218"/>
      <c r="E182" s="234"/>
      <c r="H182" s="234"/>
      <c r="I182" s="232"/>
      <c r="J182" s="234"/>
      <c r="K182" s="234"/>
      <c r="L182" s="232"/>
      <c r="M182" s="234"/>
      <c r="N182" s="234"/>
      <c r="O182" s="234"/>
      <c r="P182" s="234"/>
      <c r="Q182" s="234"/>
      <c r="R182" s="234"/>
      <c r="S182" s="234"/>
    </row>
    <row r="183" spans="1:19" x14ac:dyDescent="0.25">
      <c r="A183" s="218"/>
      <c r="E183" s="234"/>
      <c r="H183" s="234"/>
      <c r="I183" s="232"/>
      <c r="J183" s="234"/>
      <c r="K183" s="234"/>
      <c r="L183" s="232"/>
      <c r="M183" s="234"/>
      <c r="N183" s="234"/>
      <c r="O183" s="234"/>
      <c r="P183" s="234"/>
      <c r="Q183" s="234"/>
      <c r="R183" s="234"/>
      <c r="S183" s="234"/>
    </row>
    <row r="184" spans="1:19" x14ac:dyDescent="0.25">
      <c r="A184" s="218"/>
      <c r="E184" s="234"/>
      <c r="H184" s="234"/>
      <c r="I184" s="232"/>
      <c r="J184" s="234"/>
      <c r="K184" s="234"/>
      <c r="L184" s="232"/>
      <c r="M184" s="234"/>
      <c r="N184" s="234"/>
      <c r="O184" s="234"/>
      <c r="P184" s="234"/>
      <c r="Q184" s="234"/>
      <c r="R184" s="234"/>
      <c r="S184" s="234"/>
    </row>
    <row r="185" spans="1:19" x14ac:dyDescent="0.25">
      <c r="A185" s="218"/>
      <c r="E185" s="234"/>
      <c r="H185" s="234"/>
      <c r="I185" s="232"/>
      <c r="J185" s="234"/>
      <c r="K185" s="234"/>
      <c r="L185" s="232"/>
      <c r="M185" s="234"/>
      <c r="N185" s="234"/>
      <c r="O185" s="234"/>
      <c r="P185" s="234"/>
      <c r="Q185" s="234"/>
      <c r="R185" s="234"/>
      <c r="S185" s="234"/>
    </row>
    <row r="186" spans="1:19" x14ac:dyDescent="0.25">
      <c r="A186" s="218"/>
      <c r="E186" s="234"/>
      <c r="H186" s="234"/>
      <c r="I186" s="232"/>
      <c r="J186" s="234"/>
      <c r="K186" s="234"/>
      <c r="L186" s="232"/>
      <c r="M186" s="234"/>
      <c r="N186" s="234"/>
      <c r="O186" s="234"/>
      <c r="P186" s="234"/>
      <c r="Q186" s="234"/>
      <c r="R186" s="234"/>
      <c r="S186" s="234"/>
    </row>
    <row r="187" spans="1:19" x14ac:dyDescent="0.25">
      <c r="A187" s="218"/>
      <c r="E187" s="234"/>
      <c r="H187" s="234"/>
      <c r="I187" s="232"/>
      <c r="J187" s="234"/>
      <c r="K187" s="234"/>
      <c r="L187" s="232"/>
      <c r="M187" s="234"/>
      <c r="N187" s="234"/>
      <c r="O187" s="234"/>
      <c r="P187" s="234"/>
      <c r="Q187" s="234"/>
      <c r="R187" s="234"/>
      <c r="S187" s="234"/>
    </row>
    <row r="188" spans="1:19" x14ac:dyDescent="0.25">
      <c r="A188" s="218"/>
      <c r="E188" s="234"/>
      <c r="H188" s="234"/>
      <c r="I188" s="232"/>
      <c r="J188" s="234"/>
      <c r="K188" s="234"/>
      <c r="L188" s="232"/>
      <c r="M188" s="234"/>
      <c r="N188" s="234"/>
      <c r="O188" s="234"/>
      <c r="P188" s="234"/>
      <c r="Q188" s="234"/>
      <c r="R188" s="234"/>
      <c r="S188" s="234"/>
    </row>
    <row r="189" spans="1:19" x14ac:dyDescent="0.25">
      <c r="A189" s="218"/>
      <c r="E189" s="234"/>
      <c r="H189" s="234"/>
      <c r="I189" s="232"/>
      <c r="J189" s="234"/>
      <c r="K189" s="234"/>
      <c r="L189" s="232"/>
      <c r="M189" s="234"/>
      <c r="N189" s="234"/>
      <c r="O189" s="234"/>
      <c r="P189" s="234"/>
      <c r="Q189" s="234"/>
      <c r="R189" s="234"/>
      <c r="S189" s="234"/>
    </row>
    <row r="190" spans="1:19" x14ac:dyDescent="0.25">
      <c r="A190" s="218"/>
      <c r="E190" s="234"/>
      <c r="H190" s="234"/>
      <c r="I190" s="232"/>
      <c r="J190" s="234"/>
      <c r="K190" s="234"/>
      <c r="L190" s="232"/>
      <c r="M190" s="234"/>
      <c r="N190" s="234"/>
      <c r="O190" s="234"/>
      <c r="P190" s="234"/>
      <c r="Q190" s="234"/>
      <c r="R190" s="234"/>
      <c r="S190" s="234"/>
    </row>
    <row r="191" spans="1:19" x14ac:dyDescent="0.25">
      <c r="A191" s="218"/>
      <c r="E191" s="234"/>
      <c r="H191" s="234"/>
      <c r="I191" s="232"/>
      <c r="J191" s="234"/>
      <c r="K191" s="234"/>
      <c r="L191" s="232"/>
      <c r="M191" s="234"/>
      <c r="N191" s="234"/>
      <c r="O191" s="234"/>
      <c r="P191" s="234"/>
      <c r="Q191" s="234"/>
      <c r="R191" s="234"/>
      <c r="S191" s="234"/>
    </row>
    <row r="192" spans="1:19" x14ac:dyDescent="0.25">
      <c r="A192" s="218"/>
      <c r="E192" s="234"/>
      <c r="H192" s="234"/>
      <c r="I192" s="232"/>
      <c r="J192" s="234"/>
      <c r="K192" s="234"/>
      <c r="L192" s="232"/>
      <c r="M192" s="234"/>
      <c r="N192" s="234"/>
      <c r="O192" s="234"/>
      <c r="P192" s="234"/>
      <c r="Q192" s="234"/>
      <c r="R192" s="234"/>
      <c r="S192" s="234"/>
    </row>
    <row r="193" spans="1:19" x14ac:dyDescent="0.25">
      <c r="A193" s="218"/>
      <c r="E193" s="234"/>
      <c r="H193" s="234"/>
      <c r="I193" s="232"/>
      <c r="J193" s="234"/>
      <c r="K193" s="234"/>
      <c r="L193" s="232"/>
      <c r="M193" s="234"/>
      <c r="N193" s="234"/>
      <c r="O193" s="234"/>
      <c r="P193" s="234"/>
      <c r="Q193" s="234"/>
      <c r="R193" s="234"/>
      <c r="S193" s="234"/>
    </row>
    <row r="194" spans="1:19" x14ac:dyDescent="0.25">
      <c r="A194" s="218"/>
      <c r="E194" s="234"/>
      <c r="H194" s="234"/>
      <c r="I194" s="232"/>
      <c r="J194" s="234"/>
      <c r="K194" s="234"/>
      <c r="L194" s="232"/>
      <c r="M194" s="234"/>
      <c r="N194" s="234"/>
      <c r="O194" s="234"/>
      <c r="P194" s="234"/>
      <c r="Q194" s="234"/>
      <c r="R194" s="234"/>
      <c r="S194" s="234"/>
    </row>
    <row r="195" spans="1:19" x14ac:dyDescent="0.25">
      <c r="A195" s="218"/>
      <c r="E195" s="234"/>
      <c r="H195" s="234"/>
      <c r="I195" s="232"/>
      <c r="J195" s="234"/>
      <c r="K195" s="234"/>
      <c r="L195" s="232"/>
      <c r="M195" s="234"/>
      <c r="N195" s="234"/>
      <c r="O195" s="234"/>
      <c r="P195" s="234"/>
      <c r="Q195" s="234"/>
      <c r="R195" s="234"/>
      <c r="S195" s="234"/>
    </row>
    <row r="196" spans="1:19" x14ac:dyDescent="0.25">
      <c r="A196" s="218"/>
      <c r="E196" s="234"/>
      <c r="H196" s="234"/>
      <c r="I196" s="232"/>
      <c r="J196" s="234"/>
      <c r="K196" s="234"/>
      <c r="L196" s="232"/>
      <c r="M196" s="234"/>
      <c r="N196" s="234"/>
      <c r="O196" s="234"/>
      <c r="P196" s="234"/>
      <c r="Q196" s="234"/>
      <c r="R196" s="234"/>
      <c r="S196" s="234"/>
    </row>
    <row r="197" spans="1:19" x14ac:dyDescent="0.25">
      <c r="A197" s="218"/>
      <c r="E197" s="234"/>
      <c r="H197" s="234"/>
      <c r="I197" s="232"/>
      <c r="J197" s="234"/>
      <c r="K197" s="234"/>
      <c r="L197" s="232"/>
      <c r="M197" s="234"/>
      <c r="N197" s="234"/>
      <c r="O197" s="234"/>
      <c r="P197" s="234"/>
      <c r="Q197" s="234"/>
      <c r="R197" s="234"/>
      <c r="S197" s="234"/>
    </row>
    <row r="198" spans="1:19" x14ac:dyDescent="0.25">
      <c r="A198" s="218"/>
      <c r="E198" s="234"/>
      <c r="H198" s="234"/>
      <c r="I198" s="232"/>
      <c r="J198" s="234"/>
      <c r="K198" s="234"/>
      <c r="L198" s="232"/>
      <c r="M198" s="234"/>
      <c r="N198" s="234"/>
      <c r="O198" s="234"/>
      <c r="P198" s="234"/>
      <c r="Q198" s="234"/>
      <c r="R198" s="234"/>
      <c r="S198" s="234"/>
    </row>
    <row r="199" spans="1:19" x14ac:dyDescent="0.25">
      <c r="A199" s="218"/>
      <c r="E199" s="234"/>
      <c r="H199" s="234"/>
      <c r="I199" s="232"/>
      <c r="J199" s="234"/>
      <c r="K199" s="234"/>
      <c r="L199" s="232"/>
      <c r="M199" s="234"/>
      <c r="N199" s="234"/>
      <c r="O199" s="234"/>
      <c r="P199" s="234"/>
      <c r="Q199" s="234"/>
      <c r="R199" s="234"/>
      <c r="S199" s="234"/>
    </row>
    <row r="200" spans="1:19" x14ac:dyDescent="0.25">
      <c r="A200" s="218"/>
      <c r="E200" s="234"/>
      <c r="H200" s="234"/>
      <c r="I200" s="232"/>
      <c r="J200" s="234"/>
      <c r="K200" s="234"/>
      <c r="L200" s="232"/>
      <c r="M200" s="234"/>
      <c r="N200" s="234"/>
      <c r="O200" s="234"/>
      <c r="P200" s="234"/>
      <c r="Q200" s="234"/>
      <c r="R200" s="234"/>
      <c r="S200" s="234"/>
    </row>
    <row r="201" spans="1:19" x14ac:dyDescent="0.25">
      <c r="A201" s="218"/>
      <c r="E201" s="234"/>
      <c r="H201" s="234"/>
      <c r="I201" s="232"/>
      <c r="J201" s="234"/>
      <c r="K201" s="234"/>
      <c r="L201" s="232"/>
      <c r="M201" s="234"/>
      <c r="N201" s="234"/>
      <c r="O201" s="234"/>
      <c r="P201" s="234"/>
      <c r="Q201" s="234"/>
      <c r="R201" s="234"/>
      <c r="S201" s="234"/>
    </row>
    <row r="202" spans="1:19" x14ac:dyDescent="0.25">
      <c r="A202" s="218"/>
      <c r="E202" s="234"/>
      <c r="H202" s="234"/>
      <c r="I202" s="232"/>
      <c r="J202" s="234"/>
      <c r="K202" s="234"/>
      <c r="L202" s="232"/>
      <c r="M202" s="234"/>
      <c r="N202" s="234"/>
      <c r="O202" s="234"/>
      <c r="P202" s="234"/>
      <c r="Q202" s="234"/>
      <c r="R202" s="234"/>
      <c r="S202" s="234"/>
    </row>
    <row r="203" spans="1:19" x14ac:dyDescent="0.25">
      <c r="A203" s="218"/>
      <c r="E203" s="234"/>
      <c r="H203" s="234"/>
      <c r="I203" s="232"/>
      <c r="J203" s="234"/>
      <c r="K203" s="234"/>
      <c r="L203" s="232"/>
      <c r="M203" s="234"/>
      <c r="N203" s="234"/>
      <c r="O203" s="234"/>
      <c r="P203" s="234"/>
      <c r="Q203" s="234"/>
      <c r="R203" s="234"/>
      <c r="S203" s="234"/>
    </row>
    <row r="204" spans="1:19" x14ac:dyDescent="0.25">
      <c r="A204" s="218"/>
      <c r="E204" s="234"/>
      <c r="H204" s="234"/>
      <c r="I204" s="232"/>
      <c r="J204" s="234"/>
      <c r="K204" s="234"/>
      <c r="L204" s="232"/>
      <c r="M204" s="234"/>
      <c r="N204" s="234"/>
      <c r="O204" s="234"/>
      <c r="P204" s="234"/>
      <c r="Q204" s="234"/>
      <c r="R204" s="234"/>
      <c r="S204" s="234"/>
    </row>
    <row r="205" spans="1:19" x14ac:dyDescent="0.25">
      <c r="A205" s="218"/>
      <c r="E205" s="234"/>
      <c r="H205" s="234"/>
      <c r="I205" s="232"/>
      <c r="J205" s="234"/>
      <c r="K205" s="234"/>
      <c r="L205" s="232"/>
      <c r="M205" s="234"/>
      <c r="N205" s="234"/>
      <c r="O205" s="234"/>
      <c r="P205" s="234"/>
      <c r="Q205" s="234"/>
      <c r="R205" s="234"/>
      <c r="S205" s="234"/>
    </row>
    <row r="206" spans="1:19" x14ac:dyDescent="0.25">
      <c r="A206" s="218"/>
      <c r="E206" s="234"/>
      <c r="H206" s="234"/>
      <c r="I206" s="232"/>
      <c r="J206" s="234"/>
      <c r="K206" s="234"/>
      <c r="L206" s="232"/>
      <c r="M206" s="234"/>
      <c r="N206" s="234"/>
      <c r="O206" s="234"/>
      <c r="P206" s="234"/>
      <c r="Q206" s="234"/>
      <c r="R206" s="234"/>
      <c r="S206" s="234"/>
    </row>
    <row r="207" spans="1:19" x14ac:dyDescent="0.25">
      <c r="A207" s="218"/>
      <c r="E207" s="234"/>
      <c r="H207" s="234"/>
      <c r="I207" s="232"/>
      <c r="J207" s="234"/>
      <c r="K207" s="234"/>
      <c r="L207" s="232"/>
      <c r="M207" s="234"/>
      <c r="N207" s="234"/>
      <c r="O207" s="234"/>
      <c r="P207" s="234"/>
      <c r="Q207" s="234"/>
      <c r="R207" s="234"/>
      <c r="S207" s="234"/>
    </row>
    <row r="208" spans="1:19" x14ac:dyDescent="0.25">
      <c r="A208" s="218"/>
      <c r="E208" s="234"/>
      <c r="H208" s="234"/>
      <c r="I208" s="232"/>
      <c r="J208" s="234"/>
      <c r="K208" s="234"/>
      <c r="L208" s="232"/>
      <c r="M208" s="234"/>
      <c r="N208" s="234"/>
      <c r="O208" s="234"/>
      <c r="P208" s="234"/>
      <c r="Q208" s="234"/>
      <c r="R208" s="234"/>
      <c r="S208" s="234"/>
    </row>
    <row r="209" spans="1:19" x14ac:dyDescent="0.25">
      <c r="A209" s="218"/>
      <c r="E209" s="234"/>
      <c r="H209" s="234"/>
      <c r="I209" s="232"/>
      <c r="J209" s="234"/>
      <c r="K209" s="234"/>
      <c r="L209" s="232"/>
      <c r="M209" s="234"/>
      <c r="N209" s="234"/>
      <c r="O209" s="234"/>
      <c r="P209" s="234"/>
      <c r="Q209" s="234"/>
      <c r="R209" s="234"/>
      <c r="S209" s="234"/>
    </row>
    <row r="210" spans="1:19" x14ac:dyDescent="0.25">
      <c r="A210" s="218"/>
      <c r="E210" s="234"/>
      <c r="H210" s="234"/>
      <c r="I210" s="232"/>
      <c r="J210" s="234"/>
      <c r="K210" s="234"/>
      <c r="L210" s="232"/>
      <c r="M210" s="234"/>
      <c r="N210" s="234"/>
      <c r="O210" s="234"/>
      <c r="P210" s="234"/>
      <c r="Q210" s="234"/>
      <c r="R210" s="234"/>
      <c r="S210" s="234"/>
    </row>
    <row r="211" spans="1:19" x14ac:dyDescent="0.25">
      <c r="A211" s="218"/>
      <c r="E211" s="234"/>
      <c r="H211" s="234"/>
      <c r="I211" s="232"/>
      <c r="J211" s="234"/>
      <c r="K211" s="234"/>
      <c r="L211" s="232"/>
      <c r="M211" s="234"/>
      <c r="N211" s="234"/>
      <c r="O211" s="234"/>
      <c r="P211" s="234"/>
      <c r="Q211" s="234"/>
      <c r="R211" s="234"/>
      <c r="S211" s="234"/>
    </row>
    <row r="212" spans="1:19" x14ac:dyDescent="0.25">
      <c r="A212" s="218"/>
      <c r="E212" s="234"/>
      <c r="H212" s="234"/>
      <c r="I212" s="232"/>
      <c r="J212" s="234"/>
      <c r="K212" s="234"/>
      <c r="L212" s="232"/>
      <c r="M212" s="234"/>
      <c r="N212" s="234"/>
      <c r="O212" s="234"/>
      <c r="P212" s="234"/>
      <c r="Q212" s="234"/>
      <c r="R212" s="234"/>
      <c r="S212" s="234"/>
    </row>
    <row r="213" spans="1:19" x14ac:dyDescent="0.25">
      <c r="A213" s="218"/>
      <c r="E213" s="234"/>
      <c r="H213" s="234"/>
      <c r="I213" s="232"/>
      <c r="J213" s="234"/>
      <c r="K213" s="234"/>
      <c r="L213" s="232"/>
      <c r="M213" s="234"/>
      <c r="N213" s="234"/>
      <c r="O213" s="234"/>
      <c r="P213" s="234"/>
      <c r="Q213" s="234"/>
      <c r="R213" s="234"/>
      <c r="S213" s="234"/>
    </row>
    <row r="214" spans="1:19" x14ac:dyDescent="0.25">
      <c r="A214" s="218"/>
      <c r="E214" s="234"/>
      <c r="H214" s="234"/>
      <c r="I214" s="232"/>
      <c r="J214" s="234"/>
      <c r="K214" s="234"/>
      <c r="L214" s="232"/>
      <c r="M214" s="234"/>
      <c r="N214" s="234"/>
      <c r="O214" s="234"/>
      <c r="P214" s="234"/>
      <c r="Q214" s="234"/>
      <c r="R214" s="234"/>
      <c r="S214" s="234"/>
    </row>
    <row r="215" spans="1:19" x14ac:dyDescent="0.25">
      <c r="A215" s="218"/>
      <c r="E215" s="234"/>
      <c r="H215" s="234"/>
      <c r="I215" s="232"/>
      <c r="J215" s="234"/>
      <c r="K215" s="234"/>
      <c r="L215" s="232"/>
      <c r="M215" s="234"/>
      <c r="N215" s="234"/>
      <c r="O215" s="234"/>
      <c r="P215" s="234"/>
      <c r="Q215" s="234"/>
      <c r="R215" s="234"/>
      <c r="S215" s="234"/>
    </row>
    <row r="216" spans="1:19" x14ac:dyDescent="0.25">
      <c r="A216" s="218"/>
      <c r="E216" s="234"/>
      <c r="H216" s="234"/>
      <c r="I216" s="232"/>
      <c r="J216" s="234"/>
      <c r="K216" s="234"/>
      <c r="L216" s="232"/>
      <c r="M216" s="234"/>
      <c r="N216" s="234"/>
      <c r="O216" s="234"/>
      <c r="P216" s="234"/>
      <c r="Q216" s="234"/>
      <c r="R216" s="234"/>
      <c r="S216" s="234"/>
    </row>
    <row r="217" spans="1:19" x14ac:dyDescent="0.25">
      <c r="A217" s="218"/>
      <c r="E217" s="234"/>
      <c r="H217" s="234"/>
      <c r="I217" s="232"/>
      <c r="J217" s="234"/>
      <c r="K217" s="234"/>
      <c r="L217" s="232"/>
      <c r="M217" s="234"/>
      <c r="N217" s="234"/>
      <c r="O217" s="234"/>
      <c r="P217" s="234"/>
      <c r="Q217" s="234"/>
      <c r="R217" s="234"/>
      <c r="S217" s="234"/>
    </row>
    <row r="218" spans="1:19" x14ac:dyDescent="0.25">
      <c r="A218" s="218"/>
      <c r="E218" s="234"/>
      <c r="H218" s="234"/>
      <c r="I218" s="232"/>
      <c r="J218" s="234"/>
      <c r="K218" s="234"/>
      <c r="L218" s="232"/>
      <c r="M218" s="234"/>
      <c r="N218" s="234"/>
      <c r="O218" s="234"/>
      <c r="P218" s="234"/>
      <c r="Q218" s="234"/>
      <c r="R218" s="234"/>
      <c r="S218" s="234"/>
    </row>
    <row r="219" spans="1:19" x14ac:dyDescent="0.25">
      <c r="A219" s="218"/>
      <c r="E219" s="234"/>
      <c r="H219" s="234"/>
      <c r="I219" s="232"/>
      <c r="J219" s="234"/>
      <c r="K219" s="234"/>
      <c r="L219" s="232"/>
      <c r="M219" s="234"/>
      <c r="N219" s="234"/>
      <c r="O219" s="234"/>
      <c r="P219" s="234"/>
      <c r="Q219" s="234"/>
      <c r="R219" s="234"/>
      <c r="S219" s="234"/>
    </row>
    <row r="220" spans="1:19" x14ac:dyDescent="0.25">
      <c r="A220" s="218"/>
      <c r="E220" s="234"/>
      <c r="H220" s="234"/>
      <c r="I220" s="232"/>
      <c r="J220" s="234"/>
      <c r="K220" s="234"/>
      <c r="L220" s="232"/>
      <c r="M220" s="234"/>
      <c r="N220" s="234"/>
      <c r="O220" s="234"/>
      <c r="P220" s="234"/>
      <c r="Q220" s="234"/>
      <c r="R220" s="234"/>
      <c r="S220" s="234"/>
    </row>
    <row r="221" spans="1:19" x14ac:dyDescent="0.25">
      <c r="A221" s="218"/>
      <c r="E221" s="234"/>
      <c r="H221" s="234"/>
      <c r="I221" s="232"/>
      <c r="J221" s="234"/>
      <c r="K221" s="234"/>
      <c r="L221" s="232"/>
      <c r="M221" s="234"/>
      <c r="N221" s="234"/>
      <c r="O221" s="234"/>
      <c r="P221" s="234"/>
      <c r="Q221" s="234"/>
      <c r="R221" s="234"/>
      <c r="S221" s="234"/>
    </row>
    <row r="222" spans="1:19" x14ac:dyDescent="0.25">
      <c r="A222" s="218"/>
      <c r="E222" s="234"/>
      <c r="H222" s="234"/>
      <c r="I222" s="232"/>
      <c r="J222" s="234"/>
      <c r="K222" s="234"/>
      <c r="L222" s="232"/>
      <c r="M222" s="234"/>
      <c r="N222" s="234"/>
      <c r="O222" s="234"/>
      <c r="P222" s="234"/>
      <c r="Q222" s="234"/>
      <c r="R222" s="234"/>
      <c r="S222" s="234"/>
    </row>
    <row r="223" spans="1:19" x14ac:dyDescent="0.25">
      <c r="A223" s="218"/>
      <c r="E223" s="234"/>
      <c r="H223" s="234"/>
      <c r="I223" s="232"/>
      <c r="J223" s="234"/>
      <c r="K223" s="234"/>
      <c r="L223" s="232"/>
      <c r="M223" s="234"/>
      <c r="N223" s="234"/>
      <c r="O223" s="234"/>
      <c r="P223" s="234"/>
      <c r="Q223" s="234"/>
      <c r="R223" s="234"/>
      <c r="S223" s="234"/>
    </row>
    <row r="224" spans="1:19" x14ac:dyDescent="0.25">
      <c r="A224" s="218"/>
      <c r="E224" s="234"/>
      <c r="H224" s="234"/>
      <c r="I224" s="232"/>
      <c r="J224" s="234"/>
      <c r="K224" s="234"/>
      <c r="L224" s="232"/>
      <c r="M224" s="234"/>
      <c r="N224" s="234"/>
      <c r="O224" s="234"/>
      <c r="P224" s="234"/>
      <c r="Q224" s="234"/>
      <c r="R224" s="234"/>
      <c r="S224" s="234"/>
    </row>
    <row r="225" spans="1:19" x14ac:dyDescent="0.25">
      <c r="A225" s="218"/>
      <c r="E225" s="234"/>
      <c r="H225" s="234"/>
      <c r="I225" s="232"/>
      <c r="J225" s="234"/>
      <c r="K225" s="234"/>
      <c r="L225" s="232"/>
      <c r="M225" s="234"/>
      <c r="N225" s="234"/>
      <c r="O225" s="234"/>
      <c r="P225" s="234"/>
      <c r="Q225" s="234"/>
      <c r="R225" s="234"/>
      <c r="S225" s="234"/>
    </row>
    <row r="226" spans="1:19" x14ac:dyDescent="0.25">
      <c r="A226" s="218"/>
      <c r="E226" s="234"/>
      <c r="H226" s="234"/>
      <c r="I226" s="232"/>
      <c r="J226" s="234"/>
      <c r="K226" s="234"/>
      <c r="L226" s="232"/>
      <c r="M226" s="234"/>
      <c r="N226" s="234"/>
      <c r="O226" s="234"/>
      <c r="P226" s="234"/>
      <c r="Q226" s="234"/>
      <c r="R226" s="234"/>
      <c r="S226" s="234"/>
    </row>
    <row r="227" spans="1:19" x14ac:dyDescent="0.25">
      <c r="A227" s="218"/>
      <c r="E227" s="234"/>
      <c r="H227" s="234"/>
      <c r="I227" s="232"/>
      <c r="J227" s="234"/>
      <c r="K227" s="234"/>
      <c r="L227" s="232"/>
      <c r="M227" s="234"/>
      <c r="N227" s="234"/>
      <c r="O227" s="234"/>
      <c r="P227" s="234"/>
      <c r="Q227" s="234"/>
      <c r="R227" s="234"/>
      <c r="S227" s="234"/>
    </row>
    <row r="228" spans="1:19" x14ac:dyDescent="0.25">
      <c r="A228" s="218"/>
      <c r="E228" s="234"/>
      <c r="H228" s="234"/>
      <c r="I228" s="232"/>
      <c r="J228" s="234"/>
      <c r="K228" s="234"/>
      <c r="L228" s="232"/>
      <c r="M228" s="234"/>
      <c r="N228" s="234"/>
      <c r="O228" s="234"/>
      <c r="P228" s="234"/>
      <c r="Q228" s="234"/>
      <c r="R228" s="234"/>
      <c r="S228" s="234"/>
    </row>
    <row r="229" spans="1:19" x14ac:dyDescent="0.25">
      <c r="A229" s="218"/>
      <c r="E229" s="234"/>
      <c r="H229" s="234"/>
      <c r="I229" s="232"/>
      <c r="J229" s="234"/>
      <c r="K229" s="234"/>
      <c r="L229" s="232"/>
      <c r="M229" s="234"/>
      <c r="N229" s="234"/>
      <c r="O229" s="234"/>
      <c r="P229" s="234"/>
      <c r="Q229" s="234"/>
      <c r="R229" s="234"/>
      <c r="S229" s="234"/>
    </row>
    <row r="230" spans="1:19" x14ac:dyDescent="0.25">
      <c r="A230" s="218"/>
      <c r="E230" s="234"/>
      <c r="H230" s="234"/>
      <c r="I230" s="232"/>
      <c r="J230" s="234"/>
      <c r="K230" s="234"/>
      <c r="L230" s="232"/>
      <c r="M230" s="234"/>
      <c r="N230" s="234"/>
      <c r="O230" s="234"/>
      <c r="P230" s="234"/>
      <c r="Q230" s="234"/>
      <c r="R230" s="234"/>
      <c r="S230" s="234"/>
    </row>
    <row r="231" spans="1:19" x14ac:dyDescent="0.25">
      <c r="A231" s="218"/>
      <c r="E231" s="234"/>
      <c r="H231" s="234"/>
      <c r="I231" s="232"/>
      <c r="J231" s="234"/>
      <c r="K231" s="234"/>
      <c r="L231" s="232"/>
      <c r="M231" s="234"/>
      <c r="N231" s="234"/>
      <c r="O231" s="234"/>
      <c r="P231" s="234"/>
      <c r="Q231" s="234"/>
      <c r="R231" s="234"/>
      <c r="S231" s="234"/>
    </row>
    <row r="232" spans="1:19" x14ac:dyDescent="0.25">
      <c r="A232" s="218"/>
      <c r="E232" s="234"/>
      <c r="H232" s="234"/>
      <c r="I232" s="232"/>
      <c r="J232" s="234"/>
      <c r="K232" s="234"/>
      <c r="L232" s="232"/>
      <c r="M232" s="234"/>
      <c r="N232" s="234"/>
      <c r="O232" s="234"/>
      <c r="P232" s="234"/>
      <c r="Q232" s="234"/>
      <c r="R232" s="234"/>
      <c r="S232" s="234"/>
    </row>
    <row r="233" spans="1:19" x14ac:dyDescent="0.25">
      <c r="A233" s="218"/>
      <c r="E233" s="234"/>
      <c r="H233" s="234"/>
      <c r="I233" s="232"/>
      <c r="J233" s="234"/>
      <c r="K233" s="234"/>
      <c r="L233" s="232"/>
      <c r="M233" s="234"/>
      <c r="N233" s="234"/>
      <c r="O233" s="234"/>
      <c r="P233" s="234"/>
      <c r="Q233" s="234"/>
      <c r="R233" s="234"/>
      <c r="S233" s="234"/>
    </row>
    <row r="234" spans="1:19" x14ac:dyDescent="0.25">
      <c r="A234" s="218"/>
      <c r="E234" s="234"/>
      <c r="H234" s="234"/>
      <c r="I234" s="232"/>
      <c r="J234" s="234"/>
      <c r="K234" s="234"/>
      <c r="L234" s="232"/>
      <c r="M234" s="234"/>
      <c r="N234" s="234"/>
      <c r="O234" s="234"/>
      <c r="P234" s="234"/>
      <c r="Q234" s="234"/>
      <c r="R234" s="234"/>
      <c r="S234" s="234"/>
    </row>
    <row r="235" spans="1:19" x14ac:dyDescent="0.25">
      <c r="A235" s="218"/>
      <c r="E235" s="234"/>
      <c r="H235" s="234"/>
      <c r="I235" s="232"/>
      <c r="J235" s="234"/>
      <c r="K235" s="234"/>
      <c r="L235" s="232"/>
      <c r="M235" s="234"/>
      <c r="N235" s="234"/>
      <c r="O235" s="234"/>
      <c r="P235" s="234"/>
      <c r="Q235" s="234"/>
      <c r="R235" s="234"/>
      <c r="S235" s="234"/>
    </row>
    <row r="236" spans="1:19" x14ac:dyDescent="0.25">
      <c r="A236" s="218"/>
      <c r="E236" s="234"/>
      <c r="H236" s="234"/>
      <c r="I236" s="232"/>
      <c r="J236" s="234"/>
      <c r="K236" s="234"/>
      <c r="L236" s="232"/>
      <c r="M236" s="234"/>
      <c r="N236" s="234"/>
      <c r="O236" s="234"/>
      <c r="P236" s="234"/>
      <c r="Q236" s="234"/>
      <c r="R236" s="234"/>
      <c r="S236" s="234"/>
    </row>
    <row r="237" spans="1:19" x14ac:dyDescent="0.25">
      <c r="A237" s="218"/>
      <c r="E237" s="234"/>
      <c r="H237" s="234"/>
      <c r="I237" s="232"/>
      <c r="J237" s="234"/>
      <c r="K237" s="234"/>
      <c r="L237" s="232"/>
      <c r="M237" s="234"/>
      <c r="N237" s="234"/>
      <c r="O237" s="234"/>
      <c r="P237" s="234"/>
      <c r="Q237" s="234"/>
      <c r="R237" s="234"/>
      <c r="S237" s="234"/>
    </row>
    <row r="238" spans="1:19" x14ac:dyDescent="0.25">
      <c r="A238" s="218"/>
      <c r="E238" s="234"/>
      <c r="H238" s="234"/>
      <c r="I238" s="232"/>
      <c r="J238" s="234"/>
      <c r="K238" s="234"/>
      <c r="L238" s="232"/>
      <c r="M238" s="234"/>
      <c r="N238" s="234"/>
      <c r="O238" s="234"/>
      <c r="P238" s="234"/>
      <c r="Q238" s="234"/>
      <c r="R238" s="234"/>
      <c r="S238" s="234"/>
    </row>
    <row r="239" spans="1:19" x14ac:dyDescent="0.25">
      <c r="A239" s="218"/>
      <c r="E239" s="234"/>
      <c r="H239" s="234"/>
      <c r="I239" s="232"/>
      <c r="J239" s="234"/>
      <c r="K239" s="234"/>
      <c r="L239" s="232"/>
      <c r="M239" s="234"/>
      <c r="N239" s="234"/>
      <c r="O239" s="234"/>
      <c r="P239" s="234"/>
      <c r="Q239" s="234"/>
      <c r="R239" s="234"/>
      <c r="S239" s="234"/>
    </row>
    <row r="240" spans="1:19" x14ac:dyDescent="0.25">
      <c r="A240" s="218"/>
      <c r="E240" s="234"/>
      <c r="H240" s="234"/>
      <c r="I240" s="232"/>
      <c r="J240" s="234"/>
      <c r="K240" s="234"/>
      <c r="L240" s="232"/>
      <c r="M240" s="234"/>
      <c r="N240" s="234"/>
      <c r="O240" s="234"/>
      <c r="P240" s="234"/>
      <c r="Q240" s="234"/>
      <c r="R240" s="234"/>
      <c r="S240" s="234"/>
    </row>
    <row r="241" spans="1:19" x14ac:dyDescent="0.25">
      <c r="A241" s="218"/>
      <c r="E241" s="234"/>
      <c r="H241" s="234"/>
      <c r="I241" s="232"/>
      <c r="J241" s="234"/>
      <c r="K241" s="234"/>
      <c r="L241" s="232"/>
      <c r="M241" s="234"/>
      <c r="N241" s="234"/>
      <c r="O241" s="234"/>
      <c r="P241" s="234"/>
      <c r="Q241" s="234"/>
      <c r="R241" s="234"/>
      <c r="S241" s="234"/>
    </row>
    <row r="242" spans="1:19" x14ac:dyDescent="0.25">
      <c r="A242" s="218"/>
      <c r="E242" s="234"/>
      <c r="H242" s="234"/>
      <c r="I242" s="232"/>
      <c r="J242" s="234"/>
      <c r="K242" s="234"/>
      <c r="L242" s="232"/>
      <c r="M242" s="234"/>
      <c r="N242" s="234"/>
      <c r="O242" s="234"/>
      <c r="P242" s="234"/>
      <c r="Q242" s="234"/>
      <c r="R242" s="234"/>
      <c r="S242" s="234"/>
    </row>
    <row r="243" spans="1:19" x14ac:dyDescent="0.25">
      <c r="A243" s="218"/>
      <c r="E243" s="234"/>
      <c r="H243" s="234"/>
      <c r="I243" s="232"/>
      <c r="J243" s="234"/>
      <c r="K243" s="234"/>
      <c r="L243" s="232"/>
      <c r="M243" s="234"/>
      <c r="N243" s="234"/>
      <c r="O243" s="234"/>
      <c r="P243" s="234"/>
      <c r="Q243" s="234"/>
      <c r="R243" s="234"/>
      <c r="S243" s="234"/>
    </row>
    <row r="244" spans="1:19" x14ac:dyDescent="0.25">
      <c r="A244" s="218"/>
      <c r="E244" s="234"/>
      <c r="H244" s="234"/>
      <c r="I244" s="232"/>
      <c r="J244" s="234"/>
      <c r="K244" s="234"/>
      <c r="L244" s="232"/>
      <c r="M244" s="234"/>
      <c r="N244" s="234"/>
      <c r="O244" s="234"/>
      <c r="P244" s="234"/>
      <c r="Q244" s="234"/>
      <c r="R244" s="234"/>
      <c r="S244" s="234"/>
    </row>
    <row r="245" spans="1:19" x14ac:dyDescent="0.25">
      <c r="A245" s="218"/>
      <c r="E245" s="234"/>
      <c r="H245" s="234"/>
      <c r="I245" s="232"/>
      <c r="J245" s="234"/>
      <c r="K245" s="234"/>
      <c r="L245" s="232"/>
      <c r="M245" s="234"/>
      <c r="N245" s="234"/>
      <c r="O245" s="234"/>
      <c r="P245" s="234"/>
      <c r="Q245" s="234"/>
      <c r="R245" s="234"/>
      <c r="S245" s="234"/>
    </row>
    <row r="246" spans="1:19" x14ac:dyDescent="0.25">
      <c r="A246" s="218"/>
      <c r="E246" s="234"/>
      <c r="H246" s="234"/>
      <c r="I246" s="232"/>
      <c r="J246" s="234"/>
      <c r="K246" s="234"/>
      <c r="L246" s="232"/>
      <c r="M246" s="234"/>
      <c r="N246" s="234"/>
      <c r="O246" s="234"/>
      <c r="P246" s="234"/>
      <c r="Q246" s="234"/>
      <c r="R246" s="234"/>
      <c r="S246" s="234"/>
    </row>
    <row r="247" spans="1:19" x14ac:dyDescent="0.25">
      <c r="A247" s="218"/>
      <c r="E247" s="234"/>
      <c r="H247" s="234"/>
      <c r="I247" s="232"/>
      <c r="J247" s="234"/>
      <c r="K247" s="234"/>
      <c r="L247" s="232"/>
      <c r="M247" s="234"/>
      <c r="N247" s="234"/>
      <c r="O247" s="234"/>
      <c r="P247" s="234"/>
      <c r="Q247" s="234"/>
      <c r="R247" s="234"/>
      <c r="S247" s="234"/>
    </row>
    <row r="248" spans="1:19" x14ac:dyDescent="0.25">
      <c r="A248" s="218"/>
      <c r="E248" s="234"/>
      <c r="H248" s="234"/>
      <c r="I248" s="232"/>
      <c r="J248" s="234"/>
      <c r="K248" s="234"/>
      <c r="L248" s="232"/>
      <c r="M248" s="234"/>
      <c r="N248" s="234"/>
      <c r="O248" s="234"/>
      <c r="P248" s="234"/>
      <c r="Q248" s="234"/>
      <c r="R248" s="234"/>
      <c r="S248" s="234"/>
    </row>
    <row r="249" spans="1:19" x14ac:dyDescent="0.25">
      <c r="A249" s="218"/>
      <c r="E249" s="234"/>
      <c r="H249" s="234"/>
      <c r="I249" s="232"/>
      <c r="J249" s="234"/>
      <c r="K249" s="234"/>
      <c r="L249" s="232"/>
      <c r="M249" s="234"/>
      <c r="N249" s="234"/>
      <c r="O249" s="234"/>
      <c r="P249" s="234"/>
      <c r="Q249" s="234"/>
      <c r="R249" s="234"/>
      <c r="S249" s="234"/>
    </row>
    <row r="250" spans="1:19" x14ac:dyDescent="0.25">
      <c r="A250" s="218"/>
      <c r="E250" s="234"/>
      <c r="H250" s="234"/>
      <c r="I250" s="232"/>
      <c r="J250" s="234"/>
      <c r="K250" s="234"/>
      <c r="L250" s="232"/>
      <c r="M250" s="234"/>
      <c r="N250" s="234"/>
      <c r="O250" s="234"/>
      <c r="P250" s="234"/>
      <c r="Q250" s="234"/>
      <c r="R250" s="234"/>
      <c r="S250" s="234"/>
    </row>
    <row r="251" spans="1:19" x14ac:dyDescent="0.25">
      <c r="A251" s="218"/>
      <c r="E251" s="234"/>
      <c r="H251" s="234"/>
      <c r="I251" s="232"/>
      <c r="J251" s="234"/>
      <c r="K251" s="234"/>
      <c r="L251" s="232"/>
      <c r="M251" s="234"/>
      <c r="N251" s="234"/>
      <c r="O251" s="234"/>
      <c r="P251" s="234"/>
      <c r="Q251" s="234"/>
      <c r="R251" s="234"/>
      <c r="S251" s="234"/>
    </row>
    <row r="252" spans="1:19" x14ac:dyDescent="0.25">
      <c r="A252" s="218"/>
      <c r="E252" s="234"/>
      <c r="H252" s="234"/>
      <c r="I252" s="232"/>
      <c r="J252" s="234"/>
      <c r="K252" s="234"/>
      <c r="L252" s="232"/>
      <c r="M252" s="234"/>
      <c r="N252" s="234"/>
      <c r="O252" s="234"/>
      <c r="P252" s="234"/>
      <c r="Q252" s="234"/>
      <c r="R252" s="234"/>
      <c r="S252" s="234"/>
    </row>
    <row r="253" spans="1:19" x14ac:dyDescent="0.25">
      <c r="A253" s="218"/>
      <c r="E253" s="234"/>
      <c r="H253" s="234"/>
      <c r="I253" s="232"/>
      <c r="J253" s="234"/>
      <c r="K253" s="234"/>
      <c r="L253" s="232"/>
      <c r="M253" s="234"/>
      <c r="N253" s="234"/>
      <c r="O253" s="234"/>
      <c r="P253" s="234"/>
      <c r="Q253" s="234"/>
      <c r="R253" s="234"/>
      <c r="S253" s="234"/>
    </row>
    <row r="254" spans="1:19" x14ac:dyDescent="0.25">
      <c r="A254" s="218"/>
      <c r="E254" s="234"/>
      <c r="H254" s="234"/>
      <c r="I254" s="232"/>
      <c r="J254" s="234"/>
      <c r="K254" s="234"/>
      <c r="L254" s="232"/>
      <c r="M254" s="234"/>
      <c r="N254" s="234"/>
      <c r="O254" s="234"/>
      <c r="P254" s="234"/>
      <c r="Q254" s="234"/>
      <c r="R254" s="234"/>
      <c r="S254" s="234"/>
    </row>
    <row r="255" spans="1:19" x14ac:dyDescent="0.25">
      <c r="A255" s="218"/>
      <c r="E255" s="234"/>
      <c r="H255" s="234"/>
      <c r="I255" s="232"/>
      <c r="J255" s="234"/>
      <c r="K255" s="234"/>
      <c r="L255" s="232"/>
      <c r="M255" s="234"/>
      <c r="N255" s="234"/>
      <c r="O255" s="234"/>
      <c r="P255" s="234"/>
      <c r="Q255" s="234"/>
      <c r="R255" s="234"/>
      <c r="S255" s="234"/>
    </row>
    <row r="256" spans="1:19" x14ac:dyDescent="0.25">
      <c r="A256" s="218"/>
      <c r="E256" s="234"/>
      <c r="H256" s="234"/>
      <c r="I256" s="232"/>
      <c r="J256" s="234"/>
      <c r="K256" s="234"/>
      <c r="L256" s="232"/>
      <c r="M256" s="234"/>
      <c r="N256" s="234"/>
      <c r="O256" s="234"/>
      <c r="P256" s="234"/>
      <c r="Q256" s="234"/>
      <c r="R256" s="234"/>
      <c r="S256" s="234"/>
    </row>
    <row r="257" spans="1:19" x14ac:dyDescent="0.25">
      <c r="A257" s="218"/>
      <c r="E257" s="234"/>
      <c r="H257" s="234"/>
      <c r="I257" s="232"/>
      <c r="J257" s="234"/>
      <c r="K257" s="234"/>
      <c r="L257" s="232"/>
      <c r="M257" s="234"/>
      <c r="N257" s="234"/>
      <c r="O257" s="234"/>
      <c r="P257" s="234"/>
      <c r="Q257" s="234"/>
      <c r="R257" s="234"/>
      <c r="S257" s="234"/>
    </row>
    <row r="258" spans="1:19" x14ac:dyDescent="0.25">
      <c r="A258" s="218"/>
      <c r="E258" s="234"/>
      <c r="H258" s="234"/>
      <c r="I258" s="232"/>
      <c r="J258" s="234"/>
      <c r="K258" s="234"/>
      <c r="L258" s="232"/>
      <c r="M258" s="234"/>
      <c r="N258" s="234"/>
      <c r="O258" s="234"/>
      <c r="P258" s="234"/>
      <c r="Q258" s="234"/>
      <c r="R258" s="234"/>
      <c r="S258" s="234"/>
    </row>
    <row r="259" spans="1:19" x14ac:dyDescent="0.25">
      <c r="A259" s="218"/>
      <c r="E259" s="234"/>
      <c r="H259" s="234"/>
      <c r="I259" s="232"/>
      <c r="J259" s="234"/>
      <c r="K259" s="234"/>
      <c r="L259" s="232"/>
      <c r="M259" s="234"/>
      <c r="N259" s="234"/>
      <c r="O259" s="234"/>
      <c r="P259" s="234"/>
      <c r="Q259" s="234"/>
      <c r="R259" s="234"/>
      <c r="S259" s="234"/>
    </row>
    <row r="260" spans="1:19" x14ac:dyDescent="0.25">
      <c r="A260" s="218"/>
      <c r="E260" s="234"/>
      <c r="H260" s="234"/>
      <c r="I260" s="232"/>
      <c r="J260" s="234"/>
      <c r="K260" s="234"/>
      <c r="L260" s="232"/>
      <c r="M260" s="234"/>
      <c r="N260" s="234"/>
      <c r="O260" s="234"/>
      <c r="P260" s="234"/>
      <c r="Q260" s="234"/>
      <c r="R260" s="234"/>
      <c r="S260" s="234"/>
    </row>
    <row r="261" spans="1:19" x14ac:dyDescent="0.25">
      <c r="A261" s="218"/>
      <c r="E261" s="234"/>
      <c r="H261" s="234"/>
      <c r="I261" s="232"/>
      <c r="J261" s="234"/>
      <c r="K261" s="234"/>
      <c r="L261" s="232"/>
      <c r="M261" s="234"/>
      <c r="N261" s="234"/>
      <c r="O261" s="234"/>
      <c r="P261" s="234"/>
      <c r="Q261" s="234"/>
      <c r="R261" s="234"/>
      <c r="S261" s="234"/>
    </row>
    <row r="262" spans="1:19" x14ac:dyDescent="0.25">
      <c r="A262" s="218"/>
      <c r="E262" s="234"/>
      <c r="H262" s="234"/>
      <c r="I262" s="232"/>
      <c r="J262" s="234"/>
      <c r="K262" s="234"/>
      <c r="L262" s="232"/>
      <c r="M262" s="234"/>
      <c r="N262" s="234"/>
      <c r="O262" s="234"/>
      <c r="P262" s="234"/>
      <c r="Q262" s="234"/>
      <c r="R262" s="234"/>
      <c r="S262" s="234"/>
    </row>
    <row r="263" spans="1:19" x14ac:dyDescent="0.25">
      <c r="A263" s="218"/>
      <c r="E263" s="234"/>
      <c r="H263" s="234"/>
      <c r="I263" s="232"/>
      <c r="J263" s="234"/>
      <c r="K263" s="234"/>
      <c r="L263" s="232"/>
      <c r="M263" s="234"/>
      <c r="N263" s="234"/>
      <c r="O263" s="234"/>
      <c r="P263" s="234"/>
      <c r="Q263" s="234"/>
      <c r="R263" s="234"/>
      <c r="S263" s="234"/>
    </row>
    <row r="264" spans="1:19" x14ac:dyDescent="0.25">
      <c r="A264" s="218"/>
      <c r="E264" s="234"/>
      <c r="H264" s="234"/>
      <c r="I264" s="232"/>
      <c r="J264" s="234"/>
      <c r="K264" s="234"/>
      <c r="L264" s="232"/>
      <c r="M264" s="234"/>
      <c r="N264" s="234"/>
      <c r="O264" s="234"/>
      <c r="P264" s="234"/>
      <c r="Q264" s="234"/>
      <c r="R264" s="234"/>
      <c r="S264" s="234"/>
    </row>
    <row r="265" spans="1:19" x14ac:dyDescent="0.25">
      <c r="A265" s="218"/>
      <c r="E265" s="234"/>
      <c r="H265" s="234"/>
      <c r="I265" s="232"/>
      <c r="J265" s="234"/>
      <c r="K265" s="234"/>
      <c r="L265" s="232"/>
      <c r="M265" s="234"/>
      <c r="N265" s="234"/>
      <c r="O265" s="234"/>
      <c r="P265" s="234"/>
      <c r="Q265" s="234"/>
      <c r="R265" s="234"/>
      <c r="S265" s="234"/>
    </row>
    <row r="266" spans="1:19" x14ac:dyDescent="0.25">
      <c r="A266" s="218"/>
      <c r="E266" s="234"/>
      <c r="H266" s="234"/>
      <c r="I266" s="232"/>
      <c r="J266" s="234"/>
      <c r="K266" s="234"/>
      <c r="L266" s="232"/>
      <c r="M266" s="234"/>
      <c r="N266" s="234"/>
      <c r="O266" s="234"/>
      <c r="P266" s="234"/>
      <c r="Q266" s="234"/>
      <c r="R266" s="234"/>
      <c r="S266" s="234"/>
    </row>
    <row r="267" spans="1:19" x14ac:dyDescent="0.25">
      <c r="A267" s="218"/>
      <c r="E267" s="234"/>
      <c r="H267" s="234"/>
      <c r="I267" s="232"/>
      <c r="J267" s="234"/>
      <c r="K267" s="234"/>
      <c r="L267" s="232"/>
      <c r="M267" s="234"/>
      <c r="N267" s="234"/>
      <c r="O267" s="234"/>
      <c r="P267" s="234"/>
      <c r="Q267" s="234"/>
      <c r="R267" s="234"/>
      <c r="S267" s="234"/>
    </row>
    <row r="268" spans="1:19" x14ac:dyDescent="0.25">
      <c r="A268" s="218"/>
      <c r="E268" s="234"/>
      <c r="H268" s="234"/>
      <c r="I268" s="232"/>
      <c r="J268" s="234"/>
      <c r="K268" s="234"/>
      <c r="L268" s="232"/>
      <c r="M268" s="234"/>
      <c r="N268" s="234"/>
      <c r="O268" s="234"/>
      <c r="P268" s="234"/>
      <c r="Q268" s="234"/>
      <c r="R268" s="234"/>
      <c r="S268" s="234"/>
    </row>
    <row r="269" spans="1:19" x14ac:dyDescent="0.25">
      <c r="A269" s="218"/>
      <c r="E269" s="234"/>
      <c r="H269" s="234"/>
      <c r="I269" s="232"/>
      <c r="J269" s="234"/>
      <c r="K269" s="234"/>
      <c r="L269" s="232"/>
      <c r="M269" s="234"/>
      <c r="N269" s="234"/>
      <c r="O269" s="234"/>
      <c r="P269" s="234"/>
      <c r="Q269" s="234"/>
      <c r="R269" s="234"/>
      <c r="S269" s="234"/>
    </row>
    <row r="270" spans="1:19" x14ac:dyDescent="0.25">
      <c r="A270" s="218"/>
      <c r="E270" s="234"/>
      <c r="H270" s="234"/>
      <c r="I270" s="232"/>
      <c r="J270" s="234"/>
      <c r="K270" s="234"/>
      <c r="L270" s="232"/>
      <c r="M270" s="234"/>
      <c r="N270" s="234"/>
      <c r="O270" s="234"/>
      <c r="P270" s="234"/>
      <c r="Q270" s="234"/>
      <c r="R270" s="234"/>
      <c r="S270" s="234"/>
    </row>
    <row r="271" spans="1:19" x14ac:dyDescent="0.25">
      <c r="A271" s="218"/>
      <c r="E271" s="234"/>
      <c r="H271" s="234"/>
      <c r="I271" s="232"/>
      <c r="J271" s="234"/>
      <c r="K271" s="234"/>
      <c r="L271" s="232"/>
      <c r="M271" s="234"/>
      <c r="N271" s="234"/>
      <c r="O271" s="234"/>
      <c r="P271" s="234"/>
      <c r="Q271" s="234"/>
      <c r="R271" s="234"/>
      <c r="S271" s="234"/>
    </row>
    <row r="272" spans="1:19" x14ac:dyDescent="0.25">
      <c r="A272" s="218"/>
      <c r="E272" s="234"/>
      <c r="H272" s="234"/>
      <c r="I272" s="232"/>
      <c r="J272" s="234"/>
      <c r="K272" s="234"/>
      <c r="L272" s="232"/>
      <c r="M272" s="234"/>
      <c r="N272" s="234"/>
      <c r="O272" s="234"/>
      <c r="P272" s="234"/>
      <c r="Q272" s="234"/>
      <c r="R272" s="234"/>
      <c r="S272" s="234"/>
    </row>
    <row r="273" spans="1:19" x14ac:dyDescent="0.25">
      <c r="A273" s="218"/>
      <c r="E273" s="234"/>
      <c r="H273" s="234"/>
      <c r="I273" s="232"/>
      <c r="J273" s="234"/>
      <c r="K273" s="234"/>
      <c r="L273" s="232"/>
      <c r="M273" s="234"/>
      <c r="N273" s="234"/>
      <c r="O273" s="234"/>
      <c r="P273" s="234"/>
      <c r="Q273" s="234"/>
      <c r="R273" s="234"/>
      <c r="S273" s="234"/>
    </row>
    <row r="274" spans="1:19" x14ac:dyDescent="0.25">
      <c r="A274" s="218"/>
      <c r="E274" s="234"/>
      <c r="H274" s="234"/>
      <c r="I274" s="232"/>
      <c r="J274" s="234"/>
      <c r="K274" s="234"/>
      <c r="L274" s="232"/>
      <c r="M274" s="234"/>
      <c r="N274" s="234"/>
      <c r="O274" s="234"/>
      <c r="P274" s="234"/>
      <c r="Q274" s="234"/>
      <c r="R274" s="234"/>
      <c r="S274" s="234"/>
    </row>
    <row r="275" spans="1:19" x14ac:dyDescent="0.25">
      <c r="A275" s="218"/>
      <c r="E275" s="234"/>
      <c r="H275" s="234"/>
      <c r="I275" s="232"/>
      <c r="J275" s="234"/>
      <c r="K275" s="234"/>
      <c r="L275" s="232"/>
      <c r="M275" s="234"/>
      <c r="N275" s="234"/>
      <c r="O275" s="234"/>
      <c r="P275" s="234"/>
      <c r="Q275" s="234"/>
      <c r="R275" s="234"/>
      <c r="S275" s="234"/>
    </row>
    <row r="276" spans="1:19" x14ac:dyDescent="0.25">
      <c r="A276" s="218"/>
      <c r="E276" s="234"/>
      <c r="H276" s="234"/>
      <c r="I276" s="232"/>
      <c r="J276" s="234"/>
      <c r="K276" s="234"/>
      <c r="L276" s="232"/>
      <c r="M276" s="234"/>
      <c r="N276" s="234"/>
      <c r="O276" s="234"/>
      <c r="P276" s="234"/>
      <c r="Q276" s="234"/>
      <c r="R276" s="234"/>
      <c r="S276" s="234"/>
    </row>
    <row r="277" spans="1:19" x14ac:dyDescent="0.25">
      <c r="A277" s="218"/>
      <c r="E277" s="234"/>
      <c r="H277" s="234"/>
      <c r="I277" s="232"/>
      <c r="J277" s="234"/>
      <c r="K277" s="234"/>
      <c r="L277" s="232"/>
      <c r="M277" s="234"/>
      <c r="N277" s="234"/>
      <c r="O277" s="234"/>
      <c r="P277" s="234"/>
      <c r="Q277" s="234"/>
      <c r="R277" s="234"/>
      <c r="S277" s="234"/>
    </row>
    <row r="278" spans="1:19" x14ac:dyDescent="0.25">
      <c r="A278" s="218"/>
      <c r="E278" s="234"/>
      <c r="H278" s="234"/>
      <c r="I278" s="232"/>
      <c r="J278" s="234"/>
      <c r="K278" s="234"/>
      <c r="L278" s="232"/>
      <c r="M278" s="234"/>
      <c r="N278" s="234"/>
      <c r="O278" s="234"/>
      <c r="P278" s="234"/>
      <c r="Q278" s="234"/>
      <c r="R278" s="234"/>
      <c r="S278" s="234"/>
    </row>
    <row r="279" spans="1:19" x14ac:dyDescent="0.25">
      <c r="A279" s="218"/>
      <c r="E279" s="234"/>
      <c r="H279" s="234"/>
      <c r="I279" s="232"/>
      <c r="J279" s="234"/>
      <c r="K279" s="234"/>
      <c r="L279" s="232"/>
      <c r="M279" s="234"/>
      <c r="N279" s="234"/>
      <c r="O279" s="234"/>
      <c r="P279" s="234"/>
      <c r="Q279" s="234"/>
      <c r="R279" s="234"/>
      <c r="S279" s="234"/>
    </row>
    <row r="280" spans="1:19" x14ac:dyDescent="0.25">
      <c r="A280" s="218"/>
      <c r="E280" s="234"/>
      <c r="H280" s="234"/>
      <c r="I280" s="232"/>
      <c r="J280" s="234"/>
      <c r="K280" s="234"/>
      <c r="L280" s="232"/>
      <c r="M280" s="234"/>
      <c r="N280" s="234"/>
      <c r="O280" s="234"/>
      <c r="P280" s="234"/>
      <c r="Q280" s="234"/>
      <c r="R280" s="234"/>
      <c r="S280" s="234"/>
    </row>
    <row r="281" spans="1:19" x14ac:dyDescent="0.25">
      <c r="A281" s="218"/>
      <c r="E281" s="234"/>
      <c r="H281" s="234"/>
      <c r="I281" s="232"/>
      <c r="J281" s="234"/>
      <c r="K281" s="234"/>
      <c r="L281" s="232"/>
      <c r="M281" s="234"/>
      <c r="N281" s="234"/>
      <c r="O281" s="234"/>
      <c r="P281" s="234"/>
      <c r="Q281" s="234"/>
      <c r="R281" s="234"/>
      <c r="S281" s="234"/>
    </row>
    <row r="282" spans="1:19" x14ac:dyDescent="0.25">
      <c r="A282" s="218"/>
      <c r="E282" s="234"/>
      <c r="H282" s="234"/>
      <c r="I282" s="232"/>
      <c r="J282" s="234"/>
      <c r="K282" s="234"/>
      <c r="L282" s="232"/>
      <c r="M282" s="234"/>
      <c r="N282" s="234"/>
      <c r="O282" s="234"/>
      <c r="P282" s="234"/>
      <c r="Q282" s="234"/>
      <c r="R282" s="234"/>
      <c r="S282" s="234"/>
    </row>
    <row r="283" spans="1:19" x14ac:dyDescent="0.25">
      <c r="A283" s="218"/>
      <c r="E283" s="234"/>
      <c r="H283" s="234"/>
      <c r="I283" s="232"/>
      <c r="J283" s="234"/>
      <c r="K283" s="234"/>
      <c r="L283" s="232"/>
      <c r="M283" s="234"/>
      <c r="N283" s="234"/>
      <c r="O283" s="234"/>
      <c r="P283" s="234"/>
      <c r="Q283" s="234"/>
      <c r="R283" s="234"/>
      <c r="S283" s="234"/>
    </row>
    <row r="284" spans="1:19" x14ac:dyDescent="0.25">
      <c r="A284" s="218"/>
      <c r="E284" s="234"/>
      <c r="H284" s="234"/>
      <c r="I284" s="232"/>
      <c r="J284" s="234"/>
      <c r="K284" s="234"/>
      <c r="L284" s="232"/>
      <c r="M284" s="234"/>
      <c r="N284" s="234"/>
      <c r="O284" s="234"/>
      <c r="P284" s="234"/>
      <c r="Q284" s="234"/>
      <c r="R284" s="234"/>
      <c r="S284" s="234"/>
    </row>
    <row r="285" spans="1:19" x14ac:dyDescent="0.25">
      <c r="A285" s="218"/>
      <c r="E285" s="234"/>
      <c r="H285" s="234"/>
      <c r="I285" s="232"/>
      <c r="J285" s="234"/>
      <c r="K285" s="234"/>
      <c r="L285" s="232"/>
      <c r="M285" s="234"/>
      <c r="N285" s="234"/>
      <c r="O285" s="234"/>
      <c r="P285" s="234"/>
      <c r="Q285" s="234"/>
      <c r="R285" s="234"/>
      <c r="S285" s="234"/>
    </row>
    <row r="286" spans="1:19" x14ac:dyDescent="0.25">
      <c r="A286" s="218"/>
      <c r="E286" s="234"/>
      <c r="H286" s="234"/>
      <c r="I286" s="232"/>
      <c r="J286" s="234"/>
      <c r="K286" s="234"/>
      <c r="L286" s="232"/>
      <c r="M286" s="234"/>
      <c r="N286" s="234"/>
      <c r="O286" s="234"/>
      <c r="P286" s="234"/>
      <c r="Q286" s="234"/>
      <c r="R286" s="234"/>
      <c r="S286" s="234"/>
    </row>
    <row r="287" spans="1:19" x14ac:dyDescent="0.25">
      <c r="A287" s="218"/>
      <c r="E287" s="234"/>
      <c r="H287" s="234"/>
      <c r="I287" s="232"/>
      <c r="J287" s="234"/>
      <c r="K287" s="234"/>
      <c r="L287" s="232"/>
      <c r="M287" s="234"/>
      <c r="N287" s="234"/>
      <c r="O287" s="234"/>
      <c r="P287" s="234"/>
      <c r="Q287" s="234"/>
      <c r="R287" s="234"/>
      <c r="S287" s="234"/>
    </row>
    <row r="288" spans="1:19" x14ac:dyDescent="0.25">
      <c r="A288" s="218"/>
      <c r="E288" s="234"/>
      <c r="H288" s="234"/>
      <c r="I288" s="232"/>
      <c r="J288" s="234"/>
      <c r="K288" s="234"/>
      <c r="L288" s="232"/>
      <c r="M288" s="234"/>
      <c r="N288" s="234"/>
      <c r="O288" s="234"/>
      <c r="P288" s="234"/>
      <c r="Q288" s="234"/>
      <c r="R288" s="234"/>
      <c r="S288" s="234"/>
    </row>
    <row r="289" spans="1:19" x14ac:dyDescent="0.25">
      <c r="A289" s="218"/>
      <c r="E289" s="234"/>
      <c r="H289" s="234"/>
      <c r="I289" s="232"/>
      <c r="J289" s="234"/>
      <c r="K289" s="234"/>
      <c r="L289" s="232"/>
      <c r="M289" s="234"/>
      <c r="N289" s="234"/>
      <c r="O289" s="234"/>
      <c r="P289" s="234"/>
      <c r="Q289" s="234"/>
      <c r="R289" s="234"/>
      <c r="S289" s="234"/>
    </row>
    <row r="290" spans="1:19" x14ac:dyDescent="0.25">
      <c r="A290" s="218"/>
      <c r="E290" s="234"/>
      <c r="H290" s="234"/>
      <c r="I290" s="232"/>
      <c r="J290" s="234"/>
      <c r="K290" s="234"/>
      <c r="L290" s="232"/>
      <c r="M290" s="234"/>
      <c r="N290" s="234"/>
      <c r="O290" s="234"/>
      <c r="P290" s="234"/>
      <c r="Q290" s="234"/>
      <c r="R290" s="234"/>
      <c r="S290" s="234"/>
    </row>
    <row r="291" spans="1:19" x14ac:dyDescent="0.25">
      <c r="A291" s="218"/>
      <c r="E291" s="234"/>
      <c r="H291" s="234"/>
      <c r="I291" s="232"/>
      <c r="J291" s="234"/>
      <c r="K291" s="234"/>
      <c r="L291" s="232"/>
      <c r="M291" s="234"/>
      <c r="N291" s="234"/>
      <c r="O291" s="234"/>
      <c r="P291" s="234"/>
      <c r="Q291" s="234"/>
      <c r="R291" s="234"/>
      <c r="S291" s="234"/>
    </row>
    <row r="292" spans="1:19" x14ac:dyDescent="0.25">
      <c r="A292" s="218"/>
      <c r="E292" s="234"/>
      <c r="H292" s="234"/>
      <c r="I292" s="232"/>
      <c r="J292" s="234"/>
      <c r="K292" s="234"/>
      <c r="L292" s="232"/>
      <c r="M292" s="234"/>
      <c r="N292" s="234"/>
      <c r="O292" s="234"/>
      <c r="P292" s="234"/>
      <c r="Q292" s="234"/>
      <c r="R292" s="234"/>
      <c r="S292" s="234"/>
    </row>
    <row r="293" spans="1:19" x14ac:dyDescent="0.25">
      <c r="A293" s="218"/>
      <c r="E293" s="234"/>
      <c r="H293" s="234"/>
      <c r="I293" s="232"/>
      <c r="J293" s="234"/>
      <c r="K293" s="234"/>
      <c r="L293" s="232"/>
      <c r="M293" s="234"/>
      <c r="N293" s="234"/>
      <c r="O293" s="234"/>
      <c r="P293" s="234"/>
      <c r="Q293" s="234"/>
      <c r="R293" s="234"/>
      <c r="S293" s="234"/>
    </row>
    <row r="294" spans="1:19" x14ac:dyDescent="0.25">
      <c r="A294" s="218"/>
      <c r="E294" s="234"/>
      <c r="H294" s="234"/>
      <c r="I294" s="232"/>
      <c r="J294" s="234"/>
      <c r="K294" s="234"/>
      <c r="L294" s="232"/>
      <c r="M294" s="234"/>
      <c r="N294" s="234"/>
      <c r="O294" s="234"/>
      <c r="P294" s="234"/>
      <c r="Q294" s="234"/>
      <c r="R294" s="234"/>
      <c r="S294" s="234"/>
    </row>
    <row r="295" spans="1:19" x14ac:dyDescent="0.25">
      <c r="A295" s="218"/>
      <c r="E295" s="234"/>
      <c r="H295" s="234"/>
      <c r="I295" s="232"/>
      <c r="J295" s="234"/>
      <c r="K295" s="234"/>
      <c r="L295" s="232"/>
      <c r="M295" s="234"/>
      <c r="N295" s="234"/>
      <c r="O295" s="234"/>
      <c r="P295" s="234"/>
      <c r="Q295" s="234"/>
      <c r="R295" s="234"/>
      <c r="S295" s="234"/>
    </row>
    <row r="296" spans="1:19" x14ac:dyDescent="0.25">
      <c r="A296" s="218"/>
      <c r="E296" s="234"/>
      <c r="H296" s="234"/>
      <c r="I296" s="232"/>
      <c r="J296" s="234"/>
      <c r="K296" s="234"/>
      <c r="L296" s="232"/>
      <c r="M296" s="234"/>
      <c r="N296" s="234"/>
      <c r="O296" s="234"/>
      <c r="P296" s="234"/>
      <c r="Q296" s="234"/>
      <c r="R296" s="234"/>
      <c r="S296" s="234"/>
    </row>
    <row r="297" spans="1:19" x14ac:dyDescent="0.25">
      <c r="A297" s="218"/>
      <c r="E297" s="234"/>
      <c r="H297" s="234"/>
      <c r="I297" s="232"/>
      <c r="J297" s="234"/>
      <c r="K297" s="234"/>
      <c r="L297" s="232"/>
      <c r="M297" s="234"/>
      <c r="N297" s="234"/>
      <c r="O297" s="234"/>
      <c r="P297" s="234"/>
      <c r="Q297" s="234"/>
      <c r="R297" s="234"/>
      <c r="S297" s="234"/>
    </row>
    <row r="298" spans="1:19" x14ac:dyDescent="0.25">
      <c r="A298" s="218"/>
      <c r="E298" s="234"/>
      <c r="H298" s="234"/>
      <c r="I298" s="232"/>
      <c r="J298" s="234"/>
      <c r="K298" s="234"/>
      <c r="L298" s="232"/>
      <c r="M298" s="234"/>
      <c r="N298" s="234"/>
      <c r="O298" s="234"/>
      <c r="P298" s="234"/>
      <c r="Q298" s="234"/>
      <c r="R298" s="234"/>
      <c r="S298" s="234"/>
    </row>
    <row r="299" spans="1:19" x14ac:dyDescent="0.25">
      <c r="A299" s="218"/>
      <c r="E299" s="234"/>
      <c r="H299" s="234"/>
      <c r="I299" s="232"/>
      <c r="J299" s="234"/>
      <c r="K299" s="234"/>
      <c r="L299" s="232"/>
      <c r="M299" s="234"/>
      <c r="N299" s="234"/>
      <c r="O299" s="234"/>
      <c r="P299" s="234"/>
      <c r="Q299" s="234"/>
      <c r="R299" s="234"/>
      <c r="S299" s="234"/>
    </row>
    <row r="300" spans="1:19" x14ac:dyDescent="0.25">
      <c r="A300" s="218"/>
      <c r="E300" s="234"/>
      <c r="H300" s="234"/>
      <c r="I300" s="232"/>
      <c r="J300" s="234"/>
      <c r="K300" s="234"/>
      <c r="L300" s="232"/>
      <c r="M300" s="234"/>
      <c r="N300" s="234"/>
      <c r="O300" s="234"/>
      <c r="P300" s="234"/>
      <c r="Q300" s="234"/>
      <c r="R300" s="234"/>
      <c r="S300" s="234"/>
    </row>
    <row r="301" spans="1:19" x14ac:dyDescent="0.25">
      <c r="A301" s="218"/>
      <c r="E301" s="234"/>
      <c r="H301" s="234"/>
      <c r="I301" s="232"/>
      <c r="J301" s="234"/>
      <c r="K301" s="234"/>
      <c r="L301" s="232"/>
      <c r="M301" s="234"/>
      <c r="N301" s="234"/>
      <c r="O301" s="234"/>
      <c r="P301" s="234"/>
      <c r="Q301" s="234"/>
      <c r="R301" s="234"/>
      <c r="S301" s="234"/>
    </row>
    <row r="302" spans="1:19" x14ac:dyDescent="0.25">
      <c r="A302" s="218"/>
      <c r="E302" s="234"/>
      <c r="H302" s="234"/>
      <c r="I302" s="232"/>
      <c r="J302" s="234"/>
      <c r="K302" s="234"/>
      <c r="L302" s="232"/>
      <c r="M302" s="234"/>
      <c r="N302" s="234"/>
      <c r="O302" s="234"/>
      <c r="P302" s="234"/>
      <c r="Q302" s="234"/>
      <c r="R302" s="234"/>
      <c r="S302" s="234"/>
    </row>
    <row r="303" spans="1:19" x14ac:dyDescent="0.25">
      <c r="A303" s="218"/>
      <c r="E303" s="234"/>
      <c r="H303" s="234"/>
      <c r="I303" s="232"/>
      <c r="J303" s="234"/>
      <c r="K303" s="234"/>
      <c r="L303" s="232"/>
      <c r="M303" s="234"/>
      <c r="N303" s="234"/>
      <c r="O303" s="234"/>
      <c r="P303" s="234"/>
      <c r="Q303" s="234"/>
      <c r="R303" s="234"/>
      <c r="S303" s="234"/>
    </row>
    <row r="304" spans="1:19" x14ac:dyDescent="0.25">
      <c r="A304" s="218"/>
      <c r="E304" s="234"/>
      <c r="H304" s="234"/>
      <c r="I304" s="232"/>
      <c r="J304" s="234"/>
      <c r="K304" s="234"/>
      <c r="L304" s="232"/>
      <c r="M304" s="234"/>
      <c r="N304" s="234"/>
      <c r="O304" s="234"/>
      <c r="P304" s="234"/>
      <c r="Q304" s="234"/>
      <c r="R304" s="234"/>
      <c r="S304" s="234"/>
    </row>
    <row r="305" spans="1:19" x14ac:dyDescent="0.25">
      <c r="A305" s="218"/>
      <c r="E305" s="234"/>
      <c r="H305" s="234"/>
      <c r="I305" s="232"/>
      <c r="J305" s="234"/>
      <c r="K305" s="234"/>
      <c r="L305" s="232"/>
      <c r="M305" s="234"/>
      <c r="N305" s="234"/>
      <c r="O305" s="234"/>
      <c r="P305" s="234"/>
      <c r="Q305" s="234"/>
      <c r="R305" s="234"/>
      <c r="S305" s="234"/>
    </row>
    <row r="306" spans="1:19" x14ac:dyDescent="0.25">
      <c r="A306" s="218"/>
      <c r="E306" s="234"/>
      <c r="H306" s="234"/>
      <c r="I306" s="232"/>
      <c r="J306" s="234"/>
      <c r="K306" s="234"/>
      <c r="L306" s="232"/>
      <c r="M306" s="234"/>
      <c r="N306" s="234"/>
      <c r="O306" s="234"/>
      <c r="P306" s="234"/>
      <c r="Q306" s="234"/>
      <c r="R306" s="234"/>
      <c r="S306" s="234"/>
    </row>
    <row r="307" spans="1:19" x14ac:dyDescent="0.25">
      <c r="A307" s="218"/>
      <c r="E307" s="234"/>
      <c r="H307" s="234"/>
      <c r="I307" s="232"/>
      <c r="J307" s="234"/>
      <c r="K307" s="234"/>
      <c r="L307" s="232"/>
      <c r="M307" s="234"/>
      <c r="N307" s="234"/>
      <c r="O307" s="234"/>
      <c r="P307" s="234"/>
      <c r="Q307" s="234"/>
      <c r="R307" s="234"/>
      <c r="S307" s="234"/>
    </row>
    <row r="308" spans="1:19" x14ac:dyDescent="0.25">
      <c r="A308" s="218"/>
      <c r="E308" s="234"/>
      <c r="H308" s="234"/>
      <c r="I308" s="232"/>
      <c r="J308" s="234"/>
      <c r="K308" s="234"/>
      <c r="L308" s="232"/>
      <c r="M308" s="234"/>
      <c r="N308" s="234"/>
      <c r="O308" s="234"/>
      <c r="P308" s="234"/>
      <c r="Q308" s="234"/>
      <c r="R308" s="234"/>
      <c r="S308" s="234"/>
    </row>
    <row r="309" spans="1:19" x14ac:dyDescent="0.25">
      <c r="A309" s="218"/>
      <c r="E309" s="234"/>
      <c r="H309" s="234"/>
      <c r="I309" s="232"/>
      <c r="J309" s="234"/>
      <c r="K309" s="234"/>
      <c r="L309" s="232"/>
      <c r="M309" s="234"/>
      <c r="N309" s="234"/>
      <c r="O309" s="234"/>
      <c r="P309" s="234"/>
      <c r="Q309" s="234"/>
      <c r="R309" s="234"/>
      <c r="S309" s="234"/>
    </row>
    <row r="310" spans="1:19" x14ac:dyDescent="0.25">
      <c r="A310" s="218"/>
      <c r="E310" s="234"/>
      <c r="H310" s="234"/>
      <c r="I310" s="232"/>
      <c r="J310" s="234"/>
      <c r="K310" s="234"/>
      <c r="L310" s="232"/>
      <c r="M310" s="234"/>
      <c r="N310" s="234"/>
      <c r="O310" s="234"/>
      <c r="P310" s="234"/>
      <c r="Q310" s="234"/>
      <c r="R310" s="234"/>
      <c r="S310" s="234"/>
    </row>
    <row r="311" spans="1:19" x14ac:dyDescent="0.25">
      <c r="A311" s="218"/>
      <c r="E311" s="234"/>
      <c r="H311" s="234"/>
      <c r="I311" s="232"/>
      <c r="J311" s="234"/>
      <c r="K311" s="234"/>
      <c r="L311" s="232"/>
      <c r="M311" s="234"/>
      <c r="N311" s="234"/>
      <c r="O311" s="234"/>
      <c r="P311" s="234"/>
      <c r="Q311" s="234"/>
      <c r="R311" s="234"/>
      <c r="S311" s="234"/>
    </row>
    <row r="312" spans="1:19" x14ac:dyDescent="0.25">
      <c r="A312" s="218"/>
      <c r="E312" s="234"/>
      <c r="H312" s="234"/>
      <c r="I312" s="232"/>
      <c r="J312" s="234"/>
      <c r="K312" s="234"/>
      <c r="L312" s="232"/>
      <c r="M312" s="234"/>
      <c r="N312" s="234"/>
      <c r="O312" s="234"/>
      <c r="P312" s="234"/>
      <c r="Q312" s="234"/>
      <c r="R312" s="234"/>
      <c r="S312" s="234"/>
    </row>
    <row r="313" spans="1:19" x14ac:dyDescent="0.25">
      <c r="A313" s="218"/>
      <c r="E313" s="234"/>
      <c r="H313" s="234"/>
      <c r="I313" s="232"/>
      <c r="J313" s="234"/>
      <c r="K313" s="234"/>
      <c r="L313" s="232"/>
      <c r="M313" s="234"/>
      <c r="N313" s="234"/>
      <c r="O313" s="234"/>
      <c r="P313" s="234"/>
      <c r="Q313" s="234"/>
      <c r="R313" s="234"/>
      <c r="S313" s="234"/>
    </row>
    <row r="314" spans="1:19" x14ac:dyDescent="0.25">
      <c r="A314" s="218"/>
      <c r="E314" s="234"/>
      <c r="H314" s="234"/>
      <c r="I314" s="232"/>
      <c r="J314" s="234"/>
      <c r="K314" s="234"/>
      <c r="L314" s="232"/>
      <c r="M314" s="234"/>
      <c r="N314" s="234"/>
      <c r="O314" s="234"/>
      <c r="P314" s="234"/>
      <c r="Q314" s="234"/>
      <c r="R314" s="234"/>
      <c r="S314" s="234"/>
    </row>
    <row r="315" spans="1:19" x14ac:dyDescent="0.25">
      <c r="A315" s="218"/>
      <c r="E315" s="234"/>
      <c r="H315" s="234"/>
      <c r="I315" s="232"/>
      <c r="J315" s="234"/>
      <c r="K315" s="234"/>
      <c r="L315" s="232"/>
      <c r="M315" s="234"/>
      <c r="N315" s="234"/>
      <c r="O315" s="234"/>
      <c r="P315" s="234"/>
      <c r="Q315" s="234"/>
      <c r="R315" s="234"/>
      <c r="S315" s="234"/>
    </row>
    <row r="316" spans="1:19" x14ac:dyDescent="0.25">
      <c r="A316" s="218"/>
      <c r="E316" s="234"/>
      <c r="H316" s="234"/>
      <c r="I316" s="232"/>
      <c r="J316" s="234"/>
      <c r="K316" s="234"/>
      <c r="L316" s="232"/>
      <c r="M316" s="234"/>
      <c r="N316" s="234"/>
      <c r="O316" s="234"/>
      <c r="P316" s="234"/>
      <c r="Q316" s="234"/>
      <c r="R316" s="234"/>
      <c r="S316" s="234"/>
    </row>
    <row r="317" spans="1:19" x14ac:dyDescent="0.25">
      <c r="A317" s="218"/>
      <c r="E317" s="234"/>
      <c r="H317" s="234"/>
      <c r="I317" s="232"/>
      <c r="J317" s="234"/>
      <c r="K317" s="234"/>
      <c r="L317" s="232"/>
      <c r="M317" s="234"/>
      <c r="N317" s="234"/>
      <c r="O317" s="234"/>
      <c r="P317" s="234"/>
      <c r="Q317" s="234"/>
      <c r="R317" s="234"/>
      <c r="S317" s="234"/>
    </row>
    <row r="318" spans="1:19" x14ac:dyDescent="0.25">
      <c r="A318" s="218"/>
      <c r="E318" s="234"/>
      <c r="H318" s="234"/>
      <c r="I318" s="232"/>
      <c r="J318" s="234"/>
      <c r="K318" s="234"/>
      <c r="L318" s="232"/>
      <c r="M318" s="234"/>
      <c r="N318" s="234"/>
      <c r="O318" s="234"/>
      <c r="P318" s="234"/>
      <c r="Q318" s="234"/>
      <c r="R318" s="234"/>
      <c r="S318" s="234"/>
    </row>
    <row r="319" spans="1:19" x14ac:dyDescent="0.25">
      <c r="A319" s="218"/>
      <c r="E319" s="234"/>
      <c r="H319" s="234"/>
      <c r="I319" s="232"/>
      <c r="J319" s="234"/>
      <c r="K319" s="234"/>
      <c r="L319" s="232"/>
      <c r="M319" s="234"/>
      <c r="N319" s="234"/>
      <c r="O319" s="234"/>
      <c r="P319" s="234"/>
      <c r="Q319" s="234"/>
      <c r="R319" s="234"/>
      <c r="S319" s="234"/>
    </row>
    <row r="320" spans="1:19" x14ac:dyDescent="0.25">
      <c r="A320" s="218"/>
      <c r="E320" s="234"/>
      <c r="H320" s="234"/>
      <c r="I320" s="232"/>
      <c r="J320" s="234"/>
      <c r="K320" s="234"/>
      <c r="L320" s="232"/>
      <c r="M320" s="234"/>
      <c r="N320" s="234"/>
      <c r="O320" s="234"/>
      <c r="P320" s="234"/>
      <c r="Q320" s="234"/>
      <c r="R320" s="234"/>
      <c r="S320" s="234"/>
    </row>
    <row r="321" spans="1:19" x14ac:dyDescent="0.25">
      <c r="A321" s="218"/>
      <c r="E321" s="234"/>
      <c r="H321" s="234"/>
      <c r="I321" s="232"/>
      <c r="J321" s="234"/>
      <c r="K321" s="234"/>
      <c r="L321" s="232"/>
      <c r="M321" s="234"/>
      <c r="N321" s="234"/>
      <c r="O321" s="234"/>
      <c r="P321" s="234"/>
      <c r="Q321" s="234"/>
      <c r="R321" s="234"/>
      <c r="S321" s="234"/>
    </row>
    <row r="322" spans="1:19" x14ac:dyDescent="0.25">
      <c r="A322" s="218"/>
      <c r="E322" s="234"/>
      <c r="H322" s="234"/>
      <c r="I322" s="232"/>
      <c r="J322" s="234"/>
      <c r="K322" s="234"/>
      <c r="L322" s="232"/>
      <c r="M322" s="234"/>
      <c r="N322" s="234"/>
      <c r="O322" s="234"/>
      <c r="P322" s="234"/>
      <c r="Q322" s="234"/>
      <c r="R322" s="234"/>
      <c r="S322" s="234"/>
    </row>
    <row r="323" spans="1:19" x14ac:dyDescent="0.25">
      <c r="A323" s="218"/>
      <c r="E323" s="234"/>
      <c r="H323" s="234"/>
      <c r="I323" s="232"/>
      <c r="J323" s="234"/>
      <c r="K323" s="234"/>
      <c r="L323" s="232"/>
      <c r="M323" s="234"/>
      <c r="N323" s="234"/>
      <c r="O323" s="234"/>
      <c r="P323" s="234"/>
      <c r="Q323" s="234"/>
      <c r="R323" s="234"/>
      <c r="S323" s="234"/>
    </row>
    <row r="324" spans="1:19" x14ac:dyDescent="0.25">
      <c r="A324" s="218"/>
      <c r="E324" s="234"/>
      <c r="H324" s="234"/>
      <c r="I324" s="232"/>
      <c r="J324" s="234"/>
      <c r="K324" s="234"/>
      <c r="L324" s="232"/>
      <c r="M324" s="234"/>
      <c r="N324" s="234"/>
      <c r="O324" s="234"/>
      <c r="P324" s="234"/>
      <c r="Q324" s="234"/>
      <c r="R324" s="234"/>
      <c r="S324" s="234"/>
    </row>
    <row r="325" spans="1:19" x14ac:dyDescent="0.25">
      <c r="A325" s="218"/>
      <c r="E325" s="234"/>
      <c r="H325" s="234"/>
      <c r="I325" s="232"/>
      <c r="J325" s="234"/>
      <c r="K325" s="234"/>
      <c r="L325" s="232"/>
      <c r="M325" s="234"/>
      <c r="N325" s="234"/>
      <c r="O325" s="234"/>
      <c r="P325" s="234"/>
      <c r="Q325" s="234"/>
      <c r="R325" s="234"/>
      <c r="S325" s="234"/>
    </row>
    <row r="326" spans="1:19" x14ac:dyDescent="0.25">
      <c r="A326" s="218"/>
      <c r="E326" s="234"/>
      <c r="H326" s="234"/>
      <c r="I326" s="232"/>
      <c r="J326" s="234"/>
      <c r="K326" s="234"/>
      <c r="L326" s="232"/>
      <c r="M326" s="234"/>
      <c r="N326" s="234"/>
      <c r="O326" s="234"/>
      <c r="P326" s="234"/>
      <c r="Q326" s="234"/>
      <c r="R326" s="234"/>
      <c r="S326" s="234"/>
    </row>
    <row r="327" spans="1:19" x14ac:dyDescent="0.25">
      <c r="A327" s="218"/>
      <c r="E327" s="234"/>
      <c r="H327" s="234"/>
      <c r="I327" s="232"/>
      <c r="J327" s="234"/>
      <c r="K327" s="234"/>
      <c r="L327" s="232"/>
      <c r="M327" s="234"/>
      <c r="N327" s="234"/>
      <c r="O327" s="234"/>
      <c r="P327" s="234"/>
      <c r="Q327" s="234"/>
      <c r="R327" s="234"/>
      <c r="S327" s="234"/>
    </row>
    <row r="328" spans="1:19" x14ac:dyDescent="0.25">
      <c r="A328" s="218"/>
      <c r="E328" s="234"/>
      <c r="H328" s="234"/>
      <c r="I328" s="232"/>
      <c r="J328" s="234"/>
      <c r="K328" s="234"/>
      <c r="L328" s="232"/>
      <c r="M328" s="234"/>
      <c r="N328" s="234"/>
      <c r="O328" s="234"/>
      <c r="P328" s="234"/>
      <c r="Q328" s="234"/>
      <c r="R328" s="234"/>
      <c r="S328" s="234"/>
    </row>
    <row r="329" spans="1:19" x14ac:dyDescent="0.25">
      <c r="A329" s="218"/>
      <c r="E329" s="234"/>
      <c r="H329" s="234"/>
      <c r="I329" s="232"/>
      <c r="J329" s="234"/>
      <c r="K329" s="234"/>
      <c r="L329" s="232"/>
      <c r="M329" s="234"/>
      <c r="N329" s="234"/>
      <c r="O329" s="234"/>
      <c r="P329" s="234"/>
      <c r="Q329" s="234"/>
      <c r="R329" s="234"/>
      <c r="S329" s="234"/>
    </row>
    <row r="330" spans="1:19" x14ac:dyDescent="0.25">
      <c r="A330" s="218"/>
      <c r="E330" s="234"/>
      <c r="H330" s="234"/>
      <c r="I330" s="232"/>
      <c r="J330" s="234"/>
      <c r="K330" s="234"/>
      <c r="L330" s="232"/>
      <c r="M330" s="234"/>
      <c r="N330" s="234"/>
      <c r="O330" s="234"/>
      <c r="P330" s="234"/>
      <c r="Q330" s="234"/>
      <c r="R330" s="234"/>
      <c r="S330" s="234"/>
    </row>
    <row r="331" spans="1:19" x14ac:dyDescent="0.25">
      <c r="A331" s="218"/>
      <c r="E331" s="234"/>
      <c r="H331" s="234"/>
      <c r="I331" s="232"/>
      <c r="J331" s="234"/>
      <c r="K331" s="234"/>
      <c r="L331" s="232"/>
      <c r="M331" s="234"/>
      <c r="N331" s="234"/>
      <c r="O331" s="234"/>
      <c r="P331" s="234"/>
      <c r="Q331" s="234"/>
      <c r="R331" s="234"/>
      <c r="S331" s="234"/>
    </row>
    <row r="332" spans="1:19" x14ac:dyDescent="0.25">
      <c r="A332" s="218"/>
      <c r="E332" s="234"/>
      <c r="H332" s="234"/>
      <c r="I332" s="232"/>
      <c r="J332" s="234"/>
      <c r="K332" s="234"/>
      <c r="L332" s="232"/>
      <c r="M332" s="234"/>
      <c r="N332" s="234"/>
      <c r="O332" s="234"/>
      <c r="P332" s="234"/>
      <c r="Q332" s="234"/>
      <c r="R332" s="234"/>
      <c r="S332" s="234"/>
    </row>
    <row r="333" spans="1:19" x14ac:dyDescent="0.25">
      <c r="A333" s="218"/>
      <c r="E333" s="234"/>
      <c r="H333" s="234"/>
      <c r="I333" s="232"/>
      <c r="J333" s="234"/>
      <c r="K333" s="234"/>
      <c r="L333" s="232"/>
      <c r="M333" s="234"/>
      <c r="N333" s="234"/>
      <c r="O333" s="234"/>
      <c r="P333" s="234"/>
      <c r="Q333" s="234"/>
      <c r="R333" s="234"/>
      <c r="S333" s="234"/>
    </row>
    <row r="334" spans="1:19" x14ac:dyDescent="0.25">
      <c r="A334" s="218"/>
      <c r="E334" s="234"/>
      <c r="H334" s="234"/>
      <c r="I334" s="232"/>
      <c r="J334" s="234"/>
      <c r="K334" s="234"/>
      <c r="L334" s="232"/>
      <c r="M334" s="234"/>
      <c r="N334" s="234"/>
      <c r="O334" s="234"/>
      <c r="P334" s="234"/>
      <c r="Q334" s="234"/>
      <c r="R334" s="234"/>
      <c r="S334" s="234"/>
    </row>
    <row r="335" spans="1:19" x14ac:dyDescent="0.25">
      <c r="A335" s="218"/>
      <c r="E335" s="234"/>
      <c r="H335" s="234"/>
      <c r="I335" s="232"/>
      <c r="J335" s="234"/>
      <c r="K335" s="234"/>
      <c r="L335" s="232"/>
      <c r="M335" s="234"/>
      <c r="N335" s="234"/>
      <c r="O335" s="234"/>
      <c r="P335" s="234"/>
      <c r="Q335" s="234"/>
      <c r="R335" s="234"/>
      <c r="S335" s="234"/>
    </row>
    <row r="336" spans="1:19" x14ac:dyDescent="0.25">
      <c r="A336" s="218"/>
      <c r="E336" s="234"/>
      <c r="H336" s="234"/>
      <c r="I336" s="232"/>
      <c r="J336" s="234"/>
      <c r="K336" s="234"/>
      <c r="L336" s="232"/>
      <c r="M336" s="234"/>
      <c r="N336" s="234"/>
      <c r="O336" s="234"/>
      <c r="P336" s="234"/>
      <c r="Q336" s="234"/>
      <c r="R336" s="234"/>
      <c r="S336" s="234"/>
    </row>
    <row r="337" spans="1:19" x14ac:dyDescent="0.25">
      <c r="A337" s="218"/>
      <c r="E337" s="234"/>
      <c r="H337" s="234"/>
      <c r="I337" s="232"/>
      <c r="J337" s="234"/>
      <c r="K337" s="234"/>
      <c r="L337" s="232"/>
      <c r="M337" s="234"/>
      <c r="N337" s="234"/>
      <c r="O337" s="234"/>
      <c r="P337" s="234"/>
      <c r="Q337" s="234"/>
      <c r="R337" s="234"/>
      <c r="S337" s="234"/>
    </row>
    <row r="338" spans="1:19" x14ac:dyDescent="0.25">
      <c r="A338" s="218"/>
      <c r="E338" s="234"/>
      <c r="H338" s="234"/>
      <c r="I338" s="232"/>
      <c r="J338" s="234"/>
      <c r="K338" s="234"/>
      <c r="L338" s="232"/>
      <c r="M338" s="234"/>
      <c r="N338" s="234"/>
      <c r="O338" s="234"/>
      <c r="P338" s="234"/>
      <c r="Q338" s="234"/>
      <c r="R338" s="234"/>
      <c r="S338" s="234"/>
    </row>
    <row r="339" spans="1:19" x14ac:dyDescent="0.25">
      <c r="A339" s="218"/>
      <c r="E339" s="234"/>
      <c r="H339" s="234"/>
      <c r="I339" s="232"/>
      <c r="J339" s="234"/>
      <c r="K339" s="234"/>
      <c r="L339" s="232"/>
      <c r="M339" s="234"/>
      <c r="N339" s="234"/>
      <c r="O339" s="234"/>
      <c r="P339" s="234"/>
      <c r="Q339" s="234"/>
      <c r="R339" s="234"/>
      <c r="S339" s="234"/>
    </row>
    <row r="340" spans="1:19" x14ac:dyDescent="0.25">
      <c r="A340" s="218"/>
      <c r="E340" s="234"/>
      <c r="H340" s="234"/>
      <c r="I340" s="232"/>
      <c r="J340" s="234"/>
      <c r="K340" s="234"/>
      <c r="L340" s="232"/>
      <c r="M340" s="234"/>
      <c r="N340" s="234"/>
      <c r="O340" s="234"/>
      <c r="P340" s="234"/>
      <c r="Q340" s="234"/>
      <c r="R340" s="234"/>
      <c r="S340" s="234"/>
    </row>
    <row r="341" spans="1:19" x14ac:dyDescent="0.25">
      <c r="A341" s="218"/>
      <c r="E341" s="234"/>
      <c r="H341" s="234"/>
      <c r="I341" s="232"/>
      <c r="J341" s="234"/>
      <c r="K341" s="234"/>
      <c r="L341" s="232"/>
      <c r="M341" s="234"/>
      <c r="N341" s="234"/>
      <c r="O341" s="234"/>
      <c r="P341" s="234"/>
      <c r="Q341" s="234"/>
      <c r="R341" s="234"/>
      <c r="S341" s="234"/>
    </row>
    <row r="342" spans="1:19" x14ac:dyDescent="0.25">
      <c r="A342" s="218"/>
      <c r="E342" s="234"/>
      <c r="H342" s="234"/>
      <c r="I342" s="232"/>
      <c r="J342" s="234"/>
      <c r="K342" s="234"/>
      <c r="L342" s="232"/>
      <c r="M342" s="234"/>
      <c r="N342" s="234"/>
      <c r="O342" s="234"/>
      <c r="P342" s="234"/>
      <c r="Q342" s="234"/>
      <c r="R342" s="234"/>
      <c r="S342" s="234"/>
    </row>
    <row r="343" spans="1:19" x14ac:dyDescent="0.25">
      <c r="A343" s="218"/>
      <c r="E343" s="234"/>
      <c r="H343" s="234"/>
      <c r="I343" s="232"/>
      <c r="J343" s="234"/>
      <c r="K343" s="234"/>
      <c r="L343" s="232"/>
      <c r="M343" s="234"/>
      <c r="N343" s="234"/>
      <c r="O343" s="234"/>
      <c r="P343" s="234"/>
      <c r="Q343" s="234"/>
      <c r="R343" s="234"/>
      <c r="S343" s="234"/>
    </row>
    <row r="344" spans="1:19" x14ac:dyDescent="0.25">
      <c r="A344" s="218"/>
      <c r="E344" s="234"/>
      <c r="H344" s="234"/>
      <c r="I344" s="232"/>
      <c r="J344" s="234"/>
      <c r="K344" s="234"/>
      <c r="L344" s="232"/>
      <c r="M344" s="234"/>
      <c r="N344" s="234"/>
      <c r="O344" s="234"/>
      <c r="P344" s="234"/>
      <c r="Q344" s="234"/>
      <c r="R344" s="234"/>
      <c r="S344" s="234"/>
    </row>
    <row r="345" spans="1:19" x14ac:dyDescent="0.25">
      <c r="A345" s="218"/>
      <c r="E345" s="234"/>
      <c r="H345" s="234"/>
      <c r="I345" s="232"/>
      <c r="J345" s="234"/>
      <c r="K345" s="234"/>
      <c r="L345" s="232"/>
      <c r="M345" s="234"/>
      <c r="N345" s="234"/>
      <c r="O345" s="234"/>
      <c r="P345" s="234"/>
      <c r="Q345" s="234"/>
      <c r="R345" s="234"/>
      <c r="S345" s="234"/>
    </row>
    <row r="346" spans="1:19" x14ac:dyDescent="0.25">
      <c r="A346" s="218"/>
      <c r="E346" s="234"/>
    </row>
    <row r="347" spans="1:19" x14ac:dyDescent="0.25">
      <c r="A347" s="218"/>
      <c r="E347" s="234"/>
    </row>
    <row r="348" spans="1:19" x14ac:dyDescent="0.25">
      <c r="A348" s="218"/>
      <c r="E348" s="234"/>
    </row>
    <row r="349" spans="1:19" x14ac:dyDescent="0.25">
      <c r="A349" s="218"/>
      <c r="E349" s="234"/>
    </row>
    <row r="350" spans="1:19" x14ac:dyDescent="0.25">
      <c r="A350" s="218"/>
      <c r="E350" s="234"/>
    </row>
    <row r="351" spans="1:19" x14ac:dyDescent="0.25">
      <c r="A351" s="218"/>
      <c r="E351" s="234"/>
    </row>
    <row r="352" spans="1:19" x14ac:dyDescent="0.25">
      <c r="A352" s="218"/>
      <c r="E352" s="234"/>
    </row>
    <row r="353" spans="1:5" x14ac:dyDescent="0.25">
      <c r="A353" s="218"/>
      <c r="E353" s="234"/>
    </row>
    <row r="354" spans="1:5" x14ac:dyDescent="0.25">
      <c r="A354" s="218"/>
      <c r="E354" s="234"/>
    </row>
    <row r="355" spans="1:5" x14ac:dyDescent="0.25">
      <c r="A355" s="218"/>
      <c r="E355" s="234"/>
    </row>
    <row r="356" spans="1:5" x14ac:dyDescent="0.25">
      <c r="A356" s="218"/>
      <c r="E356" s="234"/>
    </row>
    <row r="357" spans="1:5" x14ac:dyDescent="0.25">
      <c r="A357" s="218"/>
      <c r="E357" s="234"/>
    </row>
    <row r="358" spans="1:5" x14ac:dyDescent="0.25">
      <c r="A358" s="218"/>
      <c r="E358" s="234"/>
    </row>
    <row r="359" spans="1:5" x14ac:dyDescent="0.25">
      <c r="A359" s="218"/>
      <c r="E359" s="234"/>
    </row>
    <row r="360" spans="1:5" x14ac:dyDescent="0.25">
      <c r="A360" s="218"/>
      <c r="E360" s="234"/>
    </row>
    <row r="361" spans="1:5" x14ac:dyDescent="0.25">
      <c r="A361" s="218"/>
      <c r="E361" s="234"/>
    </row>
    <row r="362" spans="1:5" x14ac:dyDescent="0.25">
      <c r="A362" s="218"/>
      <c r="E362" s="234"/>
    </row>
    <row r="363" spans="1:5" x14ac:dyDescent="0.25">
      <c r="A363" s="218"/>
      <c r="E363" s="234"/>
    </row>
    <row r="364" spans="1:5" x14ac:dyDescent="0.25">
      <c r="A364" s="218"/>
      <c r="E364" s="234"/>
    </row>
    <row r="365" spans="1:5" x14ac:dyDescent="0.25">
      <c r="A365" s="218"/>
      <c r="E365" s="234"/>
    </row>
    <row r="366" spans="1:5" x14ac:dyDescent="0.25">
      <c r="A366" s="218"/>
      <c r="E366" s="234"/>
    </row>
    <row r="367" spans="1:5" x14ac:dyDescent="0.25">
      <c r="A367" s="218"/>
      <c r="E367" s="234"/>
    </row>
    <row r="368" spans="1:5" x14ac:dyDescent="0.25">
      <c r="A368" s="218"/>
      <c r="E368" s="234"/>
    </row>
    <row r="369" spans="1:5" x14ac:dyDescent="0.25">
      <c r="A369" s="218"/>
      <c r="E369" s="234"/>
    </row>
    <row r="370" spans="1:5" x14ac:dyDescent="0.25">
      <c r="A370" s="218"/>
      <c r="E370" s="234"/>
    </row>
    <row r="371" spans="1:5" x14ac:dyDescent="0.25">
      <c r="A371" s="218"/>
      <c r="E371" s="234"/>
    </row>
    <row r="372" spans="1:5" x14ac:dyDescent="0.25">
      <c r="A372" s="218"/>
      <c r="E372" s="234"/>
    </row>
    <row r="373" spans="1:5" x14ac:dyDescent="0.25">
      <c r="A373" s="218"/>
      <c r="E373" s="234"/>
    </row>
    <row r="374" spans="1:5" x14ac:dyDescent="0.25">
      <c r="A374" s="218"/>
      <c r="E374" s="234"/>
    </row>
    <row r="375" spans="1:5" x14ac:dyDescent="0.25">
      <c r="A375" s="218"/>
      <c r="E375" s="234"/>
    </row>
    <row r="376" spans="1:5" x14ac:dyDescent="0.25">
      <c r="A376" s="218"/>
      <c r="E376" s="234"/>
    </row>
    <row r="377" spans="1:5" x14ac:dyDescent="0.25">
      <c r="A377" s="218"/>
      <c r="E377" s="234"/>
    </row>
    <row r="378" spans="1:5" x14ac:dyDescent="0.25">
      <c r="A378" s="218"/>
      <c r="E378" s="234"/>
    </row>
    <row r="379" spans="1:5" x14ac:dyDescent="0.25">
      <c r="A379" s="218"/>
      <c r="E379" s="234"/>
    </row>
    <row r="380" spans="1:5" x14ac:dyDescent="0.25">
      <c r="A380" s="218"/>
      <c r="E380" s="234"/>
    </row>
    <row r="381" spans="1:5" x14ac:dyDescent="0.25">
      <c r="A381" s="218"/>
      <c r="E381" s="234"/>
    </row>
    <row r="382" spans="1:5" x14ac:dyDescent="0.25">
      <c r="A382" s="218"/>
      <c r="E382" s="234"/>
    </row>
    <row r="383" spans="1:5" x14ac:dyDescent="0.25">
      <c r="A383" s="218"/>
      <c r="E383" s="234"/>
    </row>
    <row r="384" spans="1:5" x14ac:dyDescent="0.25">
      <c r="A384" s="218"/>
      <c r="E384" s="234"/>
    </row>
    <row r="385" spans="1:5" x14ac:dyDescent="0.25">
      <c r="A385" s="218"/>
      <c r="E385" s="234"/>
    </row>
    <row r="386" spans="1:5" x14ac:dyDescent="0.25">
      <c r="A386" s="218"/>
      <c r="E386" s="234"/>
    </row>
    <row r="387" spans="1:5" x14ac:dyDescent="0.25">
      <c r="A387" s="218"/>
      <c r="E387" s="234"/>
    </row>
    <row r="388" spans="1:5" x14ac:dyDescent="0.25">
      <c r="A388" s="218"/>
      <c r="E388" s="234"/>
    </row>
    <row r="389" spans="1:5" x14ac:dyDescent="0.25">
      <c r="A389" s="218"/>
      <c r="E389" s="234"/>
    </row>
    <row r="390" spans="1:5" x14ac:dyDescent="0.25">
      <c r="A390" s="218"/>
      <c r="E390" s="234"/>
    </row>
    <row r="391" spans="1:5" x14ac:dyDescent="0.25">
      <c r="A391" s="218"/>
      <c r="E391" s="234"/>
    </row>
    <row r="392" spans="1:5" x14ac:dyDescent="0.25">
      <c r="A392" s="218"/>
      <c r="E392" s="234"/>
    </row>
    <row r="393" spans="1:5" x14ac:dyDescent="0.25">
      <c r="A393" s="218"/>
      <c r="E393" s="234"/>
    </row>
    <row r="394" spans="1:5" x14ac:dyDescent="0.25">
      <c r="A394" s="218"/>
      <c r="E394" s="234"/>
    </row>
    <row r="395" spans="1:5" x14ac:dyDescent="0.25">
      <c r="A395" s="218"/>
      <c r="E395" s="234"/>
    </row>
    <row r="396" spans="1:5" x14ac:dyDescent="0.25">
      <c r="A396" s="218"/>
      <c r="E396" s="234"/>
    </row>
    <row r="397" spans="1:5" x14ac:dyDescent="0.25">
      <c r="A397" s="218"/>
      <c r="E397" s="234"/>
    </row>
    <row r="398" spans="1:5" x14ac:dyDescent="0.25">
      <c r="A398" s="218"/>
      <c r="E398" s="234"/>
    </row>
    <row r="399" spans="1:5" x14ac:dyDescent="0.25">
      <c r="A399" s="218"/>
      <c r="E399" s="234"/>
    </row>
    <row r="400" spans="1:5" x14ac:dyDescent="0.25">
      <c r="A400" s="218"/>
      <c r="E400" s="234"/>
    </row>
    <row r="401" spans="1:5" x14ac:dyDescent="0.25">
      <c r="A401" s="218"/>
      <c r="E401" s="234"/>
    </row>
    <row r="402" spans="1:5" x14ac:dyDescent="0.25">
      <c r="A402" s="218"/>
      <c r="E402" s="234"/>
    </row>
    <row r="403" spans="1:5" x14ac:dyDescent="0.25">
      <c r="A403" s="218"/>
      <c r="E403" s="234"/>
    </row>
    <row r="404" spans="1:5" x14ac:dyDescent="0.25">
      <c r="A404" s="218"/>
      <c r="E404" s="234"/>
    </row>
    <row r="405" spans="1:5" x14ac:dyDescent="0.25">
      <c r="A405" s="218"/>
      <c r="E405" s="234"/>
    </row>
    <row r="406" spans="1:5" x14ac:dyDescent="0.25">
      <c r="A406" s="218"/>
      <c r="E406" s="234"/>
    </row>
    <row r="407" spans="1:5" x14ac:dyDescent="0.25">
      <c r="A407" s="218"/>
      <c r="E407" s="234"/>
    </row>
    <row r="408" spans="1:5" x14ac:dyDescent="0.25">
      <c r="A408" s="218"/>
      <c r="E408" s="234"/>
    </row>
    <row r="409" spans="1:5" x14ac:dyDescent="0.25">
      <c r="A409" s="218"/>
      <c r="E409" s="234"/>
    </row>
    <row r="410" spans="1:5" x14ac:dyDescent="0.25">
      <c r="A410" s="218"/>
      <c r="E410" s="234"/>
    </row>
    <row r="411" spans="1:5" x14ac:dyDescent="0.25">
      <c r="A411" s="218"/>
      <c r="E411" s="234"/>
    </row>
    <row r="412" spans="1:5" x14ac:dyDescent="0.25">
      <c r="A412" s="218"/>
      <c r="E412" s="234"/>
    </row>
    <row r="413" spans="1:5" x14ac:dyDescent="0.25">
      <c r="A413" s="218"/>
      <c r="E413" s="234"/>
    </row>
    <row r="414" spans="1:5" x14ac:dyDescent="0.25">
      <c r="A414" s="218"/>
      <c r="E414" s="234"/>
    </row>
    <row r="415" spans="1:5" x14ac:dyDescent="0.25">
      <c r="A415" s="218"/>
      <c r="E415" s="234"/>
    </row>
    <row r="416" spans="1:5" x14ac:dyDescent="0.25">
      <c r="A416" s="218"/>
      <c r="E416" s="234"/>
    </row>
    <row r="417" spans="1:5" x14ac:dyDescent="0.25">
      <c r="A417" s="218"/>
      <c r="E417" s="234"/>
    </row>
    <row r="418" spans="1:5" x14ac:dyDescent="0.25">
      <c r="A418" s="218"/>
      <c r="E418" s="234"/>
    </row>
    <row r="419" spans="1:5" x14ac:dyDescent="0.25">
      <c r="A419" s="218"/>
      <c r="E419" s="234"/>
    </row>
    <row r="420" spans="1:5" x14ac:dyDescent="0.25">
      <c r="A420" s="218"/>
      <c r="E420" s="234"/>
    </row>
    <row r="421" spans="1:5" x14ac:dyDescent="0.25">
      <c r="A421" s="218"/>
      <c r="E421" s="234"/>
    </row>
    <row r="422" spans="1:5" x14ac:dyDescent="0.25">
      <c r="A422" s="218"/>
      <c r="E422" s="234"/>
    </row>
    <row r="423" spans="1:5" x14ac:dyDescent="0.25">
      <c r="A423" s="218"/>
      <c r="E423" s="234"/>
    </row>
    <row r="424" spans="1:5" x14ac:dyDescent="0.25">
      <c r="A424" s="218"/>
      <c r="E424" s="234"/>
    </row>
    <row r="425" spans="1:5" x14ac:dyDescent="0.25">
      <c r="A425" s="218"/>
      <c r="E425" s="234"/>
    </row>
    <row r="426" spans="1:5" x14ac:dyDescent="0.25">
      <c r="A426" s="218"/>
      <c r="E426" s="234"/>
    </row>
    <row r="427" spans="1:5" x14ac:dyDescent="0.25">
      <c r="A427" s="218"/>
      <c r="E427" s="234"/>
    </row>
    <row r="428" spans="1:5" x14ac:dyDescent="0.25">
      <c r="A428" s="218"/>
      <c r="E428" s="234"/>
    </row>
    <row r="429" spans="1:5" x14ac:dyDescent="0.25">
      <c r="A429" s="218"/>
      <c r="E429" s="234"/>
    </row>
    <row r="430" spans="1:5" x14ac:dyDescent="0.25">
      <c r="A430" s="218"/>
      <c r="E430" s="234"/>
    </row>
    <row r="431" spans="1:5" x14ac:dyDescent="0.25">
      <c r="A431" s="218"/>
      <c r="E431" s="234"/>
    </row>
    <row r="432" spans="1:5" x14ac:dyDescent="0.25">
      <c r="A432" s="218"/>
      <c r="E432" s="234"/>
    </row>
    <row r="433" spans="1:5" x14ac:dyDescent="0.25">
      <c r="A433" s="218"/>
      <c r="E433" s="234"/>
    </row>
    <row r="434" spans="1:5" x14ac:dyDescent="0.25">
      <c r="A434" s="218"/>
      <c r="E434" s="234"/>
    </row>
    <row r="435" spans="1:5" x14ac:dyDescent="0.25">
      <c r="A435" s="218"/>
      <c r="E435" s="234"/>
    </row>
    <row r="436" spans="1:5" x14ac:dyDescent="0.25">
      <c r="A436" s="218"/>
      <c r="E436" s="234"/>
    </row>
    <row r="437" spans="1:5" x14ac:dyDescent="0.25">
      <c r="A437" s="218"/>
      <c r="E437" s="234"/>
    </row>
    <row r="438" spans="1:5" x14ac:dyDescent="0.25">
      <c r="A438" s="218"/>
      <c r="E438" s="234"/>
    </row>
    <row r="439" spans="1:5" x14ac:dyDescent="0.25">
      <c r="A439" s="218"/>
      <c r="E439" s="234"/>
    </row>
    <row r="440" spans="1:5" x14ac:dyDescent="0.25">
      <c r="A440" s="218"/>
      <c r="E440" s="234"/>
    </row>
    <row r="441" spans="1:5" x14ac:dyDescent="0.25">
      <c r="A441" s="218"/>
      <c r="E441" s="234"/>
    </row>
    <row r="442" spans="1:5" x14ac:dyDescent="0.25">
      <c r="A442" s="218"/>
      <c r="E442" s="234"/>
    </row>
    <row r="443" spans="1:5" x14ac:dyDescent="0.25">
      <c r="A443" s="218"/>
      <c r="E443" s="234"/>
    </row>
    <row r="444" spans="1:5" x14ac:dyDescent="0.25">
      <c r="A444" s="218"/>
      <c r="E444" s="234"/>
    </row>
    <row r="445" spans="1:5" x14ac:dyDescent="0.25">
      <c r="A445" s="218"/>
      <c r="E445" s="234"/>
    </row>
    <row r="446" spans="1:5" x14ac:dyDescent="0.25">
      <c r="A446" s="218"/>
      <c r="E446" s="234"/>
    </row>
    <row r="447" spans="1:5" x14ac:dyDescent="0.25">
      <c r="A447" s="218"/>
      <c r="E447" s="234"/>
    </row>
    <row r="448" spans="1:5" x14ac:dyDescent="0.25">
      <c r="A448" s="218"/>
      <c r="E448" s="234"/>
    </row>
    <row r="449" spans="1:5" x14ac:dyDescent="0.25">
      <c r="A449" s="218"/>
      <c r="E449" s="234"/>
    </row>
    <row r="450" spans="1:5" x14ac:dyDescent="0.25">
      <c r="A450" s="218"/>
      <c r="E450" s="234"/>
    </row>
    <row r="451" spans="1:5" x14ac:dyDescent="0.25">
      <c r="A451" s="218"/>
      <c r="E451" s="234"/>
    </row>
    <row r="452" spans="1:5" x14ac:dyDescent="0.25">
      <c r="A452" s="218"/>
      <c r="E452" s="234"/>
    </row>
    <row r="453" spans="1:5" x14ac:dyDescent="0.25">
      <c r="A453" s="218"/>
      <c r="E453" s="234"/>
    </row>
    <row r="454" spans="1:5" x14ac:dyDescent="0.25">
      <c r="A454" s="218"/>
      <c r="E454" s="234"/>
    </row>
    <row r="455" spans="1:5" x14ac:dyDescent="0.25">
      <c r="A455" s="218"/>
      <c r="E455" s="234"/>
    </row>
    <row r="456" spans="1:5" x14ac:dyDescent="0.25">
      <c r="A456" s="218"/>
      <c r="E456" s="234"/>
    </row>
    <row r="457" spans="1:5" x14ac:dyDescent="0.25">
      <c r="A457" s="218"/>
      <c r="E457" s="234"/>
    </row>
    <row r="458" spans="1:5" x14ac:dyDescent="0.25">
      <c r="A458" s="218"/>
      <c r="E458" s="234"/>
    </row>
    <row r="459" spans="1:5" x14ac:dyDescent="0.25">
      <c r="A459" s="218"/>
      <c r="E459" s="234"/>
    </row>
    <row r="460" spans="1:5" x14ac:dyDescent="0.25">
      <c r="A460" s="218"/>
      <c r="E460" s="234"/>
    </row>
    <row r="461" spans="1:5" x14ac:dyDescent="0.25">
      <c r="A461" s="218"/>
      <c r="E461" s="234"/>
    </row>
    <row r="462" spans="1:5" x14ac:dyDescent="0.25">
      <c r="A462" s="218"/>
      <c r="E462" s="234"/>
    </row>
    <row r="463" spans="1:5" x14ac:dyDescent="0.25">
      <c r="A463" s="218"/>
      <c r="E463" s="234"/>
    </row>
    <row r="464" spans="1:5" x14ac:dyDescent="0.25">
      <c r="A464" s="218"/>
      <c r="E464" s="234"/>
    </row>
    <row r="465" spans="1:5" x14ac:dyDescent="0.25">
      <c r="A465" s="218"/>
      <c r="E465" s="234"/>
    </row>
    <row r="466" spans="1:5" x14ac:dyDescent="0.25">
      <c r="A466" s="218"/>
      <c r="E466" s="234"/>
    </row>
    <row r="467" spans="1:5" x14ac:dyDescent="0.25">
      <c r="A467" s="218"/>
      <c r="E467" s="234"/>
    </row>
    <row r="468" spans="1:5" x14ac:dyDescent="0.25">
      <c r="A468" s="218"/>
      <c r="E468" s="234"/>
    </row>
    <row r="469" spans="1:5" x14ac:dyDescent="0.25">
      <c r="A469" s="218"/>
      <c r="E469" s="234"/>
    </row>
    <row r="470" spans="1:5" x14ac:dyDescent="0.25">
      <c r="A470" s="218"/>
      <c r="E470" s="234"/>
    </row>
    <row r="471" spans="1:5" x14ac:dyDescent="0.25">
      <c r="A471" s="218"/>
      <c r="E471" s="234"/>
    </row>
    <row r="472" spans="1:5" x14ac:dyDescent="0.25">
      <c r="A472" s="218"/>
      <c r="E472" s="234"/>
    </row>
    <row r="473" spans="1:5" x14ac:dyDescent="0.25">
      <c r="A473" s="218"/>
      <c r="E473" s="234"/>
    </row>
    <row r="474" spans="1:5" x14ac:dyDescent="0.25">
      <c r="A474" s="218"/>
      <c r="E474" s="234"/>
    </row>
    <row r="475" spans="1:5" x14ac:dyDescent="0.25">
      <c r="A475" s="218"/>
      <c r="E475" s="234"/>
    </row>
    <row r="476" spans="1:5" x14ac:dyDescent="0.25">
      <c r="A476" s="218"/>
      <c r="E476" s="234"/>
    </row>
    <row r="477" spans="1:5" x14ac:dyDescent="0.25">
      <c r="A477" s="218"/>
      <c r="E477" s="234"/>
    </row>
    <row r="478" spans="1:5" x14ac:dyDescent="0.25">
      <c r="A478" s="218"/>
      <c r="E478" s="234"/>
    </row>
    <row r="479" spans="1:5" x14ac:dyDescent="0.25">
      <c r="A479" s="218"/>
      <c r="E479" s="234"/>
    </row>
    <row r="480" spans="1:5" x14ac:dyDescent="0.25">
      <c r="A480" s="218"/>
      <c r="E480" s="234"/>
    </row>
    <row r="481" spans="1:5" x14ac:dyDescent="0.25">
      <c r="A481" s="218"/>
      <c r="E481" s="234"/>
    </row>
    <row r="482" spans="1:5" x14ac:dyDescent="0.25">
      <c r="A482" s="218"/>
      <c r="E482" s="234"/>
    </row>
    <row r="483" spans="1:5" x14ac:dyDescent="0.25">
      <c r="A483" s="218"/>
      <c r="E483" s="234"/>
    </row>
    <row r="484" spans="1:5" x14ac:dyDescent="0.25">
      <c r="A484" s="218"/>
      <c r="E484" s="234"/>
    </row>
    <row r="485" spans="1:5" x14ac:dyDescent="0.25">
      <c r="A485" s="218"/>
      <c r="E485" s="234"/>
    </row>
    <row r="486" spans="1:5" x14ac:dyDescent="0.25">
      <c r="A486" s="218"/>
      <c r="E486" s="234"/>
    </row>
    <row r="487" spans="1:5" x14ac:dyDescent="0.25">
      <c r="A487" s="218"/>
      <c r="E487" s="234"/>
    </row>
    <row r="488" spans="1:5" x14ac:dyDescent="0.25">
      <c r="A488" s="218"/>
      <c r="E488" s="234"/>
    </row>
    <row r="489" spans="1:5" x14ac:dyDescent="0.25">
      <c r="A489" s="218"/>
      <c r="E489" s="234"/>
    </row>
    <row r="490" spans="1:5" x14ac:dyDescent="0.25">
      <c r="A490" s="218"/>
      <c r="E490" s="234"/>
    </row>
    <row r="491" spans="1:5" x14ac:dyDescent="0.25">
      <c r="A491" s="218"/>
      <c r="E491" s="234"/>
    </row>
    <row r="492" spans="1:5" x14ac:dyDescent="0.25">
      <c r="A492" s="218"/>
      <c r="E492" s="234"/>
    </row>
    <row r="493" spans="1:5" x14ac:dyDescent="0.25">
      <c r="A493" s="218"/>
      <c r="E493" s="234"/>
    </row>
    <row r="494" spans="1:5" x14ac:dyDescent="0.25">
      <c r="A494" s="218"/>
      <c r="E494" s="234"/>
    </row>
    <row r="495" spans="1:5" x14ac:dyDescent="0.25">
      <c r="A495" s="218"/>
      <c r="E495" s="234"/>
    </row>
    <row r="496" spans="1:5" x14ac:dyDescent="0.25">
      <c r="A496" s="218"/>
      <c r="E496" s="234"/>
    </row>
    <row r="497" spans="1:5" x14ac:dyDescent="0.25">
      <c r="A497" s="218"/>
      <c r="E497" s="234"/>
    </row>
    <row r="498" spans="1:5" x14ac:dyDescent="0.25">
      <c r="A498" s="218"/>
      <c r="E498" s="234"/>
    </row>
    <row r="499" spans="1:5" x14ac:dyDescent="0.25">
      <c r="A499" s="218"/>
      <c r="E499" s="234"/>
    </row>
    <row r="500" spans="1:5" x14ac:dyDescent="0.25">
      <c r="A500" s="218"/>
      <c r="E500" s="234"/>
    </row>
    <row r="501" spans="1:5" x14ac:dyDescent="0.25">
      <c r="A501" s="218"/>
      <c r="E501" s="234"/>
    </row>
    <row r="502" spans="1:5" x14ac:dyDescent="0.25">
      <c r="A502" s="218"/>
      <c r="E502" s="234"/>
    </row>
    <row r="503" spans="1:5" x14ac:dyDescent="0.25">
      <c r="A503" s="218"/>
      <c r="E503" s="234"/>
    </row>
    <row r="504" spans="1:5" x14ac:dyDescent="0.25">
      <c r="A504" s="218"/>
      <c r="E504" s="234"/>
    </row>
    <row r="505" spans="1:5" x14ac:dyDescent="0.25">
      <c r="A505" s="218"/>
      <c r="E505" s="234"/>
    </row>
    <row r="506" spans="1:5" x14ac:dyDescent="0.25">
      <c r="A506" s="218"/>
      <c r="E506" s="234"/>
    </row>
    <row r="507" spans="1:5" x14ac:dyDescent="0.25">
      <c r="A507" s="218"/>
      <c r="E507" s="234"/>
    </row>
    <row r="508" spans="1:5" x14ac:dyDescent="0.25">
      <c r="A508" s="218"/>
      <c r="E508" s="234"/>
    </row>
    <row r="509" spans="1:5" x14ac:dyDescent="0.25">
      <c r="A509" s="218"/>
      <c r="E509" s="234"/>
    </row>
    <row r="510" spans="1:5" x14ac:dyDescent="0.25">
      <c r="A510" s="218"/>
      <c r="E510" s="234"/>
    </row>
    <row r="511" spans="1:5" x14ac:dyDescent="0.25">
      <c r="A511" s="218"/>
      <c r="E511" s="234"/>
    </row>
    <row r="512" spans="1:5" x14ac:dyDescent="0.25">
      <c r="A512" s="218"/>
      <c r="E512" s="234"/>
    </row>
    <row r="513" spans="1:5" x14ac:dyDescent="0.25">
      <c r="A513" s="218"/>
      <c r="E513" s="234"/>
    </row>
    <row r="514" spans="1:5" x14ac:dyDescent="0.25">
      <c r="A514" s="218"/>
      <c r="E514" s="234"/>
    </row>
    <row r="515" spans="1:5" x14ac:dyDescent="0.25">
      <c r="A515" s="218"/>
      <c r="E515" s="234"/>
    </row>
    <row r="516" spans="1:5" x14ac:dyDescent="0.25">
      <c r="A516" s="218"/>
      <c r="E516" s="234"/>
    </row>
    <row r="517" spans="1:5" x14ac:dyDescent="0.25">
      <c r="A517" s="218"/>
      <c r="E517" s="234"/>
    </row>
    <row r="518" spans="1:5" x14ac:dyDescent="0.25">
      <c r="A518" s="218"/>
      <c r="E518" s="234"/>
    </row>
    <row r="519" spans="1:5" x14ac:dyDescent="0.25">
      <c r="A519" s="218"/>
      <c r="E519" s="234"/>
    </row>
    <row r="520" spans="1:5" x14ac:dyDescent="0.25">
      <c r="A520" s="218"/>
      <c r="E520" s="234"/>
    </row>
    <row r="521" spans="1:5" x14ac:dyDescent="0.25">
      <c r="A521" s="218"/>
      <c r="E521" s="234"/>
    </row>
    <row r="522" spans="1:5" x14ac:dyDescent="0.25">
      <c r="A522" s="218"/>
      <c r="E522" s="234"/>
    </row>
    <row r="523" spans="1:5" x14ac:dyDescent="0.25">
      <c r="A523" s="218"/>
      <c r="E523" s="234"/>
    </row>
    <row r="524" spans="1:5" x14ac:dyDescent="0.25">
      <c r="A524" s="218"/>
      <c r="E524" s="234"/>
    </row>
    <row r="525" spans="1:5" x14ac:dyDescent="0.25">
      <c r="A525" s="218"/>
      <c r="E525" s="234"/>
    </row>
    <row r="526" spans="1:5" x14ac:dyDescent="0.25">
      <c r="A526" s="218"/>
      <c r="E526" s="234"/>
    </row>
    <row r="527" spans="1:5" x14ac:dyDescent="0.25">
      <c r="A527" s="218"/>
      <c r="E527" s="234"/>
    </row>
    <row r="528" spans="1:5" x14ac:dyDescent="0.25">
      <c r="A528" s="218"/>
      <c r="E528" s="234"/>
    </row>
    <row r="529" spans="1:5" x14ac:dyDescent="0.25">
      <c r="A529" s="218"/>
      <c r="E529" s="234"/>
    </row>
    <row r="530" spans="1:5" x14ac:dyDescent="0.25">
      <c r="A530" s="218"/>
      <c r="E530" s="234"/>
    </row>
    <row r="531" spans="1:5" x14ac:dyDescent="0.25">
      <c r="A531" s="218"/>
      <c r="E531" s="234"/>
    </row>
    <row r="532" spans="1:5" x14ac:dyDescent="0.25">
      <c r="A532" s="218"/>
      <c r="E532" s="234"/>
    </row>
    <row r="533" spans="1:5" x14ac:dyDescent="0.25">
      <c r="A533" s="218"/>
      <c r="E533" s="234"/>
    </row>
    <row r="534" spans="1:5" x14ac:dyDescent="0.25">
      <c r="A534" s="218"/>
      <c r="E534" s="234"/>
    </row>
    <row r="535" spans="1:5" x14ac:dyDescent="0.25">
      <c r="A535" s="218"/>
      <c r="E535" s="234"/>
    </row>
    <row r="536" spans="1:5" x14ac:dyDescent="0.25">
      <c r="A536" s="218"/>
      <c r="E536" s="234"/>
    </row>
    <row r="537" spans="1:5" x14ac:dyDescent="0.25">
      <c r="A537" s="218"/>
      <c r="E537" s="234"/>
    </row>
    <row r="538" spans="1:5" x14ac:dyDescent="0.25">
      <c r="A538" s="218"/>
      <c r="E538" s="234"/>
    </row>
    <row r="539" spans="1:5" x14ac:dyDescent="0.25">
      <c r="A539" s="218"/>
      <c r="E539" s="234"/>
    </row>
    <row r="540" spans="1:5" x14ac:dyDescent="0.25">
      <c r="A540" s="218"/>
      <c r="E540" s="234"/>
    </row>
    <row r="541" spans="1:5" x14ac:dyDescent="0.25">
      <c r="A541" s="218"/>
      <c r="E541" s="234"/>
    </row>
    <row r="542" spans="1:5" x14ac:dyDescent="0.25">
      <c r="A542" s="218"/>
      <c r="E542" s="234"/>
    </row>
    <row r="543" spans="1:5" x14ac:dyDescent="0.25">
      <c r="A543" s="218"/>
      <c r="E543" s="234"/>
    </row>
    <row r="544" spans="1:5" x14ac:dyDescent="0.25">
      <c r="A544" s="218"/>
      <c r="E544" s="234"/>
    </row>
    <row r="545" spans="1:5" x14ac:dyDescent="0.25">
      <c r="A545" s="218"/>
      <c r="E545" s="234"/>
    </row>
    <row r="546" spans="1:5" x14ac:dyDescent="0.25">
      <c r="A546" s="218"/>
      <c r="E546" s="234"/>
    </row>
    <row r="547" spans="1:5" x14ac:dyDescent="0.25">
      <c r="A547" s="218"/>
      <c r="E547" s="234"/>
    </row>
    <row r="548" spans="1:5" x14ac:dyDescent="0.25">
      <c r="A548" s="218"/>
      <c r="E548" s="234"/>
    </row>
    <row r="549" spans="1:5" x14ac:dyDescent="0.25">
      <c r="A549" s="218"/>
      <c r="E549" s="234"/>
    </row>
    <row r="550" spans="1:5" x14ac:dyDescent="0.25">
      <c r="A550" s="218"/>
      <c r="E550" s="234"/>
    </row>
    <row r="551" spans="1:5" x14ac:dyDescent="0.25">
      <c r="A551" s="218"/>
      <c r="E551" s="234"/>
    </row>
    <row r="552" spans="1:5" x14ac:dyDescent="0.25">
      <c r="A552" s="218"/>
      <c r="E552" s="234"/>
    </row>
    <row r="553" spans="1:5" x14ac:dyDescent="0.25">
      <c r="A553" s="218"/>
      <c r="E553" s="234"/>
    </row>
    <row r="554" spans="1:5" x14ac:dyDescent="0.25">
      <c r="A554" s="218"/>
      <c r="E554" s="234"/>
    </row>
    <row r="555" spans="1:5" x14ac:dyDescent="0.25">
      <c r="A555" s="218"/>
      <c r="E555" s="234"/>
    </row>
    <row r="556" spans="1:5" x14ac:dyDescent="0.25">
      <c r="A556" s="218"/>
      <c r="E556" s="234"/>
    </row>
    <row r="557" spans="1:5" x14ac:dyDescent="0.25">
      <c r="A557" s="218"/>
      <c r="E557" s="234"/>
    </row>
    <row r="558" spans="1:5" x14ac:dyDescent="0.25">
      <c r="A558" s="218"/>
      <c r="E558" s="234"/>
    </row>
    <row r="559" spans="1:5" x14ac:dyDescent="0.25">
      <c r="A559" s="218"/>
      <c r="E559" s="234"/>
    </row>
    <row r="560" spans="1:5" x14ac:dyDescent="0.25">
      <c r="A560" s="218"/>
      <c r="E560" s="234"/>
    </row>
    <row r="561" spans="1:5" x14ac:dyDescent="0.25">
      <c r="A561" s="218"/>
      <c r="E561" s="234"/>
    </row>
    <row r="562" spans="1:5" x14ac:dyDescent="0.25">
      <c r="A562" s="218"/>
      <c r="E562" s="234"/>
    </row>
    <row r="563" spans="1:5" x14ac:dyDescent="0.25">
      <c r="A563" s="218"/>
      <c r="E563" s="234"/>
    </row>
    <row r="564" spans="1:5" x14ac:dyDescent="0.25">
      <c r="A564" s="218"/>
      <c r="E564" s="234"/>
    </row>
    <row r="565" spans="1:5" x14ac:dyDescent="0.25">
      <c r="A565" s="218"/>
      <c r="E565" s="234"/>
    </row>
    <row r="566" spans="1:5" x14ac:dyDescent="0.25">
      <c r="A566" s="218"/>
      <c r="E566" s="234"/>
    </row>
    <row r="567" spans="1:5" x14ac:dyDescent="0.25">
      <c r="A567" s="218"/>
      <c r="E567" s="234"/>
    </row>
    <row r="568" spans="1:5" x14ac:dyDescent="0.25">
      <c r="A568" s="218"/>
      <c r="E568" s="234"/>
    </row>
    <row r="569" spans="1:5" x14ac:dyDescent="0.25">
      <c r="A569" s="218"/>
      <c r="E569" s="234"/>
    </row>
    <row r="570" spans="1:5" x14ac:dyDescent="0.25">
      <c r="A570" s="218"/>
      <c r="E570" s="234"/>
    </row>
    <row r="571" spans="1:5" x14ac:dyDescent="0.25">
      <c r="A571" s="218"/>
      <c r="E571" s="234"/>
    </row>
    <row r="572" spans="1:5" x14ac:dyDescent="0.25">
      <c r="A572" s="218"/>
      <c r="E572" s="234"/>
    </row>
    <row r="573" spans="1:5" x14ac:dyDescent="0.25">
      <c r="A573" s="218"/>
      <c r="E573" s="234"/>
    </row>
    <row r="574" spans="1:5" x14ac:dyDescent="0.25">
      <c r="A574" s="218"/>
      <c r="E574" s="234"/>
    </row>
    <row r="575" spans="1:5" x14ac:dyDescent="0.25">
      <c r="A575" s="218"/>
      <c r="E575" s="234"/>
    </row>
    <row r="576" spans="1:5" x14ac:dyDescent="0.25">
      <c r="A576" s="218"/>
      <c r="E576" s="234"/>
    </row>
    <row r="577" spans="1:5" x14ac:dyDescent="0.25">
      <c r="A577" s="218"/>
      <c r="E577" s="234"/>
    </row>
    <row r="578" spans="1:5" x14ac:dyDescent="0.25">
      <c r="A578" s="218"/>
      <c r="E578" s="234"/>
    </row>
    <row r="579" spans="1:5" x14ac:dyDescent="0.25">
      <c r="A579" s="218"/>
      <c r="E579" s="234"/>
    </row>
    <row r="580" spans="1:5" x14ac:dyDescent="0.25">
      <c r="A580" s="218"/>
      <c r="E580" s="234"/>
    </row>
    <row r="581" spans="1:5" x14ac:dyDescent="0.25">
      <c r="A581" s="218"/>
      <c r="E581" s="234"/>
    </row>
    <row r="582" spans="1:5" x14ac:dyDescent="0.25">
      <c r="A582" s="218"/>
      <c r="E582" s="234"/>
    </row>
    <row r="583" spans="1:5" x14ac:dyDescent="0.25">
      <c r="A583" s="218"/>
      <c r="E583" s="234"/>
    </row>
    <row r="584" spans="1:5" x14ac:dyDescent="0.25">
      <c r="A584" s="218"/>
      <c r="E584" s="234"/>
    </row>
    <row r="585" spans="1:5" x14ac:dyDescent="0.25">
      <c r="A585" s="218"/>
      <c r="E585" s="234"/>
    </row>
    <row r="586" spans="1:5" x14ac:dyDescent="0.25">
      <c r="A586" s="218"/>
      <c r="E586" s="234"/>
    </row>
    <row r="587" spans="1:5" x14ac:dyDescent="0.25">
      <c r="A587" s="218"/>
      <c r="E587" s="234"/>
    </row>
    <row r="588" spans="1:5" x14ac:dyDescent="0.25">
      <c r="A588" s="218"/>
      <c r="E588" s="234"/>
    </row>
    <row r="589" spans="1:5" x14ac:dyDescent="0.25">
      <c r="A589" s="218"/>
      <c r="E589" s="234"/>
    </row>
    <row r="590" spans="1:5" x14ac:dyDescent="0.25">
      <c r="A590" s="218"/>
      <c r="E590" s="234"/>
    </row>
    <row r="591" spans="1:5" x14ac:dyDescent="0.25">
      <c r="A591" s="218"/>
      <c r="E591" s="234"/>
    </row>
    <row r="592" spans="1:5" x14ac:dyDescent="0.25">
      <c r="A592" s="218"/>
      <c r="E592" s="234"/>
    </row>
    <row r="593" spans="1:5" x14ac:dyDescent="0.25">
      <c r="A593" s="218"/>
      <c r="E593" s="234"/>
    </row>
    <row r="594" spans="1:5" x14ac:dyDescent="0.25">
      <c r="A594" s="218"/>
      <c r="E594" s="234"/>
    </row>
    <row r="595" spans="1:5" x14ac:dyDescent="0.25">
      <c r="A595" s="218"/>
      <c r="E595" s="234"/>
    </row>
    <row r="596" spans="1:5" x14ac:dyDescent="0.25">
      <c r="A596" s="218"/>
      <c r="E596" s="234"/>
    </row>
    <row r="597" spans="1:5" x14ac:dyDescent="0.25">
      <c r="A597" s="218"/>
      <c r="E597" s="234"/>
    </row>
    <row r="598" spans="1:5" x14ac:dyDescent="0.25">
      <c r="A598" s="218"/>
      <c r="E598" s="234"/>
    </row>
    <row r="599" spans="1:5" x14ac:dyDescent="0.25">
      <c r="A599" s="218"/>
      <c r="E599" s="234"/>
    </row>
    <row r="600" spans="1:5" x14ac:dyDescent="0.25">
      <c r="A600" s="218"/>
      <c r="E600" s="234"/>
    </row>
    <row r="601" spans="1:5" x14ac:dyDescent="0.25">
      <c r="A601" s="218"/>
      <c r="E601" s="234"/>
    </row>
    <row r="602" spans="1:5" x14ac:dyDescent="0.25">
      <c r="A602" s="218"/>
      <c r="E602" s="234"/>
    </row>
    <row r="603" spans="1:5" x14ac:dyDescent="0.25">
      <c r="A603" s="218"/>
      <c r="E603" s="234"/>
    </row>
    <row r="604" spans="1:5" x14ac:dyDescent="0.25">
      <c r="A604" s="218"/>
      <c r="E604" s="234"/>
    </row>
    <row r="605" spans="1:5" x14ac:dyDescent="0.25">
      <c r="A605" s="218"/>
      <c r="E605" s="234"/>
    </row>
    <row r="606" spans="1:5" x14ac:dyDescent="0.25">
      <c r="A606" s="218"/>
      <c r="E606" s="234"/>
    </row>
    <row r="607" spans="1:5" x14ac:dyDescent="0.25">
      <c r="A607" s="218"/>
      <c r="E607" s="234"/>
    </row>
    <row r="608" spans="1:5" x14ac:dyDescent="0.25">
      <c r="A608" s="218"/>
      <c r="E608" s="234"/>
    </row>
    <row r="609" spans="1:5" x14ac:dyDescent="0.25">
      <c r="A609" s="218"/>
      <c r="E609" s="234"/>
    </row>
    <row r="610" spans="1:5" x14ac:dyDescent="0.25">
      <c r="A610" s="218"/>
      <c r="E610" s="234"/>
    </row>
    <row r="611" spans="1:5" x14ac:dyDescent="0.25">
      <c r="A611" s="218"/>
      <c r="E611" s="234"/>
    </row>
    <row r="612" spans="1:5" x14ac:dyDescent="0.25">
      <c r="A612" s="218"/>
      <c r="E612" s="234"/>
    </row>
    <row r="613" spans="1:5" x14ac:dyDescent="0.25">
      <c r="A613" s="218"/>
      <c r="E613" s="234"/>
    </row>
    <row r="614" spans="1:5" x14ac:dyDescent="0.25">
      <c r="A614" s="218"/>
      <c r="E614" s="234"/>
    </row>
    <row r="615" spans="1:5" x14ac:dyDescent="0.25">
      <c r="A615" s="218"/>
      <c r="E615" s="234"/>
    </row>
    <row r="616" spans="1:5" x14ac:dyDescent="0.25">
      <c r="A616" s="218"/>
      <c r="E616" s="234"/>
    </row>
    <row r="617" spans="1:5" x14ac:dyDescent="0.25">
      <c r="A617" s="218"/>
      <c r="E617" s="234"/>
    </row>
    <row r="618" spans="1:5" x14ac:dyDescent="0.25">
      <c r="A618" s="218"/>
      <c r="E618" s="234"/>
    </row>
    <row r="619" spans="1:5" x14ac:dyDescent="0.25">
      <c r="A619" s="218"/>
      <c r="E619" s="234"/>
    </row>
    <row r="620" spans="1:5" x14ac:dyDescent="0.25">
      <c r="A620" s="218"/>
      <c r="E620" s="234"/>
    </row>
    <row r="621" spans="1:5" x14ac:dyDescent="0.25">
      <c r="A621" s="218"/>
      <c r="E621" s="234"/>
    </row>
    <row r="622" spans="1:5" x14ac:dyDescent="0.25">
      <c r="A622" s="218"/>
      <c r="E622" s="234"/>
    </row>
    <row r="623" spans="1:5" x14ac:dyDescent="0.25">
      <c r="A623" s="218"/>
      <c r="E623" s="234"/>
    </row>
    <row r="624" spans="1:5" x14ac:dyDescent="0.25">
      <c r="A624" s="218"/>
      <c r="E624" s="234"/>
    </row>
    <row r="625" spans="1:5" x14ac:dyDescent="0.25">
      <c r="A625" s="218"/>
      <c r="E625" s="234"/>
    </row>
    <row r="626" spans="1:5" x14ac:dyDescent="0.25">
      <c r="A626" s="218"/>
      <c r="E626" s="234"/>
    </row>
    <row r="627" spans="1:5" x14ac:dyDescent="0.25">
      <c r="A627" s="218"/>
      <c r="E627" s="234"/>
    </row>
    <row r="628" spans="1:5" x14ac:dyDescent="0.25">
      <c r="A628" s="218"/>
      <c r="E628" s="234"/>
    </row>
    <row r="629" spans="1:5" x14ac:dyDescent="0.25">
      <c r="A629" s="218"/>
      <c r="E629" s="234"/>
    </row>
    <row r="630" spans="1:5" x14ac:dyDescent="0.25">
      <c r="A630" s="218"/>
      <c r="E630" s="234"/>
    </row>
    <row r="631" spans="1:5" x14ac:dyDescent="0.25">
      <c r="A631" s="218"/>
      <c r="E631" s="234"/>
    </row>
    <row r="632" spans="1:5" x14ac:dyDescent="0.25">
      <c r="A632" s="218"/>
      <c r="E632" s="234"/>
    </row>
    <row r="633" spans="1:5" x14ac:dyDescent="0.25">
      <c r="A633" s="218"/>
      <c r="E633" s="234"/>
    </row>
    <row r="634" spans="1:5" x14ac:dyDescent="0.25">
      <c r="A634" s="218"/>
      <c r="E634" s="234"/>
    </row>
    <row r="635" spans="1:5" x14ac:dyDescent="0.25">
      <c r="A635" s="218"/>
      <c r="E635" s="234"/>
    </row>
    <row r="636" spans="1:5" x14ac:dyDescent="0.25">
      <c r="A636" s="218"/>
      <c r="E636" s="234"/>
    </row>
    <row r="637" spans="1:5" x14ac:dyDescent="0.25">
      <c r="A637" s="218"/>
      <c r="E637" s="234"/>
    </row>
    <row r="638" spans="1:5" x14ac:dyDescent="0.25">
      <c r="A638" s="218"/>
      <c r="E638" s="234"/>
    </row>
    <row r="639" spans="1:5" x14ac:dyDescent="0.25">
      <c r="A639" s="218"/>
      <c r="E639" s="234"/>
    </row>
    <row r="640" spans="1:5" x14ac:dyDescent="0.25">
      <c r="A640" s="218"/>
      <c r="E640" s="234"/>
    </row>
    <row r="641" spans="1:5" x14ac:dyDescent="0.25">
      <c r="A641" s="218"/>
      <c r="E641" s="234"/>
    </row>
    <row r="642" spans="1:5" x14ac:dyDescent="0.25">
      <c r="A642" s="218"/>
      <c r="E642" s="234"/>
    </row>
    <row r="643" spans="1:5" x14ac:dyDescent="0.25">
      <c r="A643" s="218"/>
      <c r="E643" s="234"/>
    </row>
    <row r="644" spans="1:5" x14ac:dyDescent="0.25">
      <c r="A644" s="218"/>
      <c r="E644" s="234"/>
    </row>
    <row r="645" spans="1:5" x14ac:dyDescent="0.25">
      <c r="A645" s="218"/>
      <c r="E645" s="234"/>
    </row>
    <row r="646" spans="1:5" x14ac:dyDescent="0.25">
      <c r="A646" s="218"/>
      <c r="E646" s="234"/>
    </row>
    <row r="647" spans="1:5" x14ac:dyDescent="0.25">
      <c r="A647" s="218"/>
      <c r="E647" s="234"/>
    </row>
    <row r="648" spans="1:5" x14ac:dyDescent="0.25">
      <c r="A648" s="218"/>
      <c r="E648" s="234"/>
    </row>
    <row r="649" spans="1:5" x14ac:dyDescent="0.25">
      <c r="A649" s="218"/>
      <c r="E649" s="234"/>
    </row>
    <row r="650" spans="1:5" x14ac:dyDescent="0.25">
      <c r="A650" s="218"/>
      <c r="E650" s="234"/>
    </row>
    <row r="651" spans="1:5" x14ac:dyDescent="0.25">
      <c r="A651" s="218"/>
      <c r="E651" s="234"/>
    </row>
    <row r="652" spans="1:5" x14ac:dyDescent="0.25">
      <c r="A652" s="218"/>
      <c r="E652" s="234"/>
    </row>
    <row r="653" spans="1:5" x14ac:dyDescent="0.25">
      <c r="A653" s="218"/>
      <c r="E653" s="234"/>
    </row>
    <row r="654" spans="1:5" x14ac:dyDescent="0.25">
      <c r="A654" s="218"/>
      <c r="E654" s="234"/>
    </row>
    <row r="655" spans="1:5" x14ac:dyDescent="0.25">
      <c r="A655" s="218"/>
      <c r="E655" s="234"/>
    </row>
    <row r="656" spans="1:5" x14ac:dyDescent="0.25">
      <c r="A656" s="218"/>
      <c r="E656" s="234"/>
    </row>
    <row r="657" spans="1:5" x14ac:dyDescent="0.25">
      <c r="A657" s="218"/>
      <c r="E657" s="234"/>
    </row>
    <row r="658" spans="1:5" x14ac:dyDescent="0.25">
      <c r="A658" s="218"/>
      <c r="E658" s="234"/>
    </row>
    <row r="659" spans="1:5" x14ac:dyDescent="0.25">
      <c r="A659" s="218"/>
      <c r="E659" s="234"/>
    </row>
    <row r="660" spans="1:5" x14ac:dyDescent="0.25">
      <c r="A660" s="218"/>
      <c r="E660" s="234"/>
    </row>
    <row r="661" spans="1:5" x14ac:dyDescent="0.25">
      <c r="A661" s="218"/>
      <c r="E661" s="234"/>
    </row>
    <row r="662" spans="1:5" x14ac:dyDescent="0.25">
      <c r="A662" s="218"/>
      <c r="E662" s="234"/>
    </row>
    <row r="663" spans="1:5" x14ac:dyDescent="0.25">
      <c r="A663" s="218"/>
      <c r="E663" s="234"/>
    </row>
    <row r="664" spans="1:5" x14ac:dyDescent="0.25">
      <c r="A664" s="218"/>
      <c r="E664" s="234"/>
    </row>
    <row r="665" spans="1:5" x14ac:dyDescent="0.25">
      <c r="A665" s="218"/>
      <c r="E665" s="234"/>
    </row>
    <row r="666" spans="1:5" x14ac:dyDescent="0.25">
      <c r="A666" s="218"/>
      <c r="E666" s="234"/>
    </row>
    <row r="667" spans="1:5" x14ac:dyDescent="0.25">
      <c r="A667" s="218"/>
      <c r="E667" s="234"/>
    </row>
    <row r="668" spans="1:5" x14ac:dyDescent="0.25">
      <c r="A668" s="218"/>
      <c r="E668" s="234"/>
    </row>
    <row r="669" spans="1:5" x14ac:dyDescent="0.25">
      <c r="A669" s="218"/>
      <c r="E669" s="234"/>
    </row>
    <row r="670" spans="1:5" x14ac:dyDescent="0.25">
      <c r="A670" s="218"/>
      <c r="E670" s="234"/>
    </row>
    <row r="671" spans="1:5" x14ac:dyDescent="0.25">
      <c r="A671" s="218"/>
      <c r="E671" s="234"/>
    </row>
    <row r="672" spans="1:5" x14ac:dyDescent="0.25">
      <c r="A672" s="218"/>
      <c r="E672" s="234"/>
    </row>
    <row r="673" spans="1:5" x14ac:dyDescent="0.25">
      <c r="A673" s="218"/>
      <c r="E673" s="234"/>
    </row>
    <row r="674" spans="1:5" x14ac:dyDescent="0.25">
      <c r="A674" s="218"/>
      <c r="E674" s="234"/>
    </row>
    <row r="675" spans="1:5" x14ac:dyDescent="0.25">
      <c r="A675" s="218"/>
      <c r="E675" s="234"/>
    </row>
    <row r="676" spans="1:5" x14ac:dyDescent="0.25">
      <c r="A676" s="218"/>
      <c r="E676" s="234"/>
    </row>
    <row r="677" spans="1:5" x14ac:dyDescent="0.25">
      <c r="A677" s="218"/>
      <c r="E677" s="234"/>
    </row>
    <row r="678" spans="1:5" x14ac:dyDescent="0.25">
      <c r="A678" s="218"/>
      <c r="E678" s="234"/>
    </row>
    <row r="679" spans="1:5" x14ac:dyDescent="0.25">
      <c r="A679" s="218"/>
      <c r="E679" s="234"/>
    </row>
    <row r="680" spans="1:5" x14ac:dyDescent="0.25">
      <c r="A680" s="218"/>
      <c r="E680" s="234"/>
    </row>
    <row r="681" spans="1:5" x14ac:dyDescent="0.25">
      <c r="A681" s="218"/>
      <c r="E681" s="234"/>
    </row>
    <row r="682" spans="1:5" x14ac:dyDescent="0.25">
      <c r="A682" s="218"/>
      <c r="E682" s="234"/>
    </row>
    <row r="683" spans="1:5" x14ac:dyDescent="0.25">
      <c r="A683" s="218"/>
      <c r="E683" s="234"/>
    </row>
    <row r="684" spans="1:5" x14ac:dyDescent="0.25">
      <c r="A684" s="218"/>
      <c r="E684" s="234"/>
    </row>
    <row r="685" spans="1:5" x14ac:dyDescent="0.25">
      <c r="A685" s="218"/>
      <c r="E685" s="234"/>
    </row>
    <row r="686" spans="1:5" x14ac:dyDescent="0.25">
      <c r="A686" s="218"/>
      <c r="E686" s="234"/>
    </row>
    <row r="687" spans="1:5" x14ac:dyDescent="0.25">
      <c r="A687" s="218"/>
      <c r="E687" s="234"/>
    </row>
    <row r="688" spans="1:5" x14ac:dyDescent="0.25">
      <c r="A688" s="218"/>
      <c r="E688" s="234"/>
    </row>
    <row r="689" spans="1:5" x14ac:dyDescent="0.25">
      <c r="A689" s="218"/>
      <c r="E689" s="234"/>
    </row>
    <row r="690" spans="1:5" x14ac:dyDescent="0.25">
      <c r="A690" s="218"/>
      <c r="E690" s="234"/>
    </row>
    <row r="691" spans="1:5" x14ac:dyDescent="0.25">
      <c r="A691" s="218"/>
      <c r="E691" s="234"/>
    </row>
    <row r="692" spans="1:5" x14ac:dyDescent="0.25">
      <c r="A692" s="218"/>
      <c r="E692" s="234"/>
    </row>
    <row r="693" spans="1:5" x14ac:dyDescent="0.25">
      <c r="A693" s="218"/>
      <c r="E693" s="234"/>
    </row>
    <row r="694" spans="1:5" x14ac:dyDescent="0.25">
      <c r="A694" s="218"/>
      <c r="E694" s="234"/>
    </row>
    <row r="695" spans="1:5" x14ac:dyDescent="0.25">
      <c r="A695" s="218"/>
      <c r="E695" s="234"/>
    </row>
    <row r="696" spans="1:5" x14ac:dyDescent="0.25">
      <c r="A696" s="218"/>
      <c r="E696" s="234"/>
    </row>
    <row r="697" spans="1:5" x14ac:dyDescent="0.25">
      <c r="A697" s="218"/>
      <c r="E697" s="234"/>
    </row>
    <row r="698" spans="1:5" x14ac:dyDescent="0.25">
      <c r="A698" s="218"/>
      <c r="E698" s="234"/>
    </row>
    <row r="699" spans="1:5" x14ac:dyDescent="0.25">
      <c r="A699" s="218"/>
      <c r="E699" s="234"/>
    </row>
    <row r="700" spans="1:5" x14ac:dyDescent="0.25">
      <c r="A700" s="218"/>
      <c r="E700" s="234"/>
    </row>
    <row r="701" spans="1:5" x14ac:dyDescent="0.25">
      <c r="A701" s="218"/>
      <c r="E701" s="234"/>
    </row>
    <row r="702" spans="1:5" x14ac:dyDescent="0.25">
      <c r="A702" s="218"/>
      <c r="E702" s="234"/>
    </row>
    <row r="703" spans="1:5" x14ac:dyDescent="0.25">
      <c r="A703" s="218"/>
      <c r="E703" s="234"/>
    </row>
    <row r="704" spans="1:5" x14ac:dyDescent="0.25">
      <c r="A704" s="218"/>
      <c r="E704" s="234"/>
    </row>
    <row r="705" spans="1:5" x14ac:dyDescent="0.25">
      <c r="A705" s="218"/>
      <c r="E705" s="234"/>
    </row>
    <row r="706" spans="1:5" x14ac:dyDescent="0.25">
      <c r="A706" s="218"/>
      <c r="E706" s="234"/>
    </row>
    <row r="707" spans="1:5" x14ac:dyDescent="0.25">
      <c r="A707" s="218"/>
      <c r="E707" s="234"/>
    </row>
    <row r="708" spans="1:5" x14ac:dyDescent="0.25">
      <c r="A708" s="218"/>
      <c r="E708" s="234"/>
    </row>
    <row r="709" spans="1:5" x14ac:dyDescent="0.25">
      <c r="A709" s="218"/>
      <c r="E709" s="234"/>
    </row>
    <row r="710" spans="1:5" x14ac:dyDescent="0.25">
      <c r="A710" s="218"/>
      <c r="E710" s="234"/>
    </row>
    <row r="711" spans="1:5" x14ac:dyDescent="0.25">
      <c r="A711" s="218"/>
      <c r="E711" s="234"/>
    </row>
    <row r="712" spans="1:5" x14ac:dyDescent="0.25">
      <c r="A712" s="218"/>
      <c r="E712" s="234"/>
    </row>
    <row r="713" spans="1:5" x14ac:dyDescent="0.25">
      <c r="A713" s="218"/>
      <c r="E713" s="234"/>
    </row>
    <row r="714" spans="1:5" x14ac:dyDescent="0.25">
      <c r="A714" s="218"/>
      <c r="E714" s="234"/>
    </row>
    <row r="715" spans="1:5" x14ac:dyDescent="0.25">
      <c r="A715" s="218"/>
      <c r="E715" s="234"/>
    </row>
    <row r="716" spans="1:5" x14ac:dyDescent="0.25">
      <c r="A716" s="218"/>
      <c r="E716" s="234"/>
    </row>
    <row r="717" spans="1:5" x14ac:dyDescent="0.25">
      <c r="A717" s="218"/>
      <c r="E717" s="234"/>
    </row>
    <row r="718" spans="1:5" x14ac:dyDescent="0.25">
      <c r="A718" s="218"/>
      <c r="E718" s="234"/>
    </row>
    <row r="719" spans="1:5" x14ac:dyDescent="0.25">
      <c r="A719" s="218"/>
      <c r="E719" s="234"/>
    </row>
    <row r="720" spans="1:5" x14ac:dyDescent="0.25">
      <c r="A720" s="218"/>
      <c r="E720" s="234"/>
    </row>
    <row r="721" spans="1:5" x14ac:dyDescent="0.25">
      <c r="A721" s="218"/>
      <c r="E721" s="234"/>
    </row>
    <row r="722" spans="1:5" x14ac:dyDescent="0.25">
      <c r="A722" s="218"/>
      <c r="E722" s="234"/>
    </row>
    <row r="723" spans="1:5" x14ac:dyDescent="0.25">
      <c r="A723" s="218"/>
      <c r="E723" s="234"/>
    </row>
    <row r="724" spans="1:5" x14ac:dyDescent="0.25">
      <c r="A724" s="218"/>
      <c r="E724" s="234"/>
    </row>
    <row r="725" spans="1:5" x14ac:dyDescent="0.25">
      <c r="A725" s="218"/>
      <c r="E725" s="234"/>
    </row>
    <row r="726" spans="1:5" x14ac:dyDescent="0.25">
      <c r="A726" s="218"/>
      <c r="E726" s="234"/>
    </row>
    <row r="727" spans="1:5" x14ac:dyDescent="0.25">
      <c r="A727" s="218"/>
      <c r="E727" s="234"/>
    </row>
    <row r="728" spans="1:5" x14ac:dyDescent="0.25">
      <c r="A728" s="218"/>
      <c r="E728" s="234"/>
    </row>
    <row r="729" spans="1:5" x14ac:dyDescent="0.25">
      <c r="A729" s="218"/>
      <c r="E729" s="234"/>
    </row>
    <row r="730" spans="1:5" x14ac:dyDescent="0.25">
      <c r="A730" s="218"/>
      <c r="E730" s="234"/>
    </row>
    <row r="731" spans="1:5" x14ac:dyDescent="0.25">
      <c r="A731" s="218"/>
      <c r="E731" s="234"/>
    </row>
    <row r="732" spans="1:5" x14ac:dyDescent="0.25">
      <c r="A732" s="218"/>
      <c r="E732" s="234"/>
    </row>
    <row r="733" spans="1:5" x14ac:dyDescent="0.25">
      <c r="A733" s="218"/>
      <c r="E733" s="234"/>
    </row>
    <row r="734" spans="1:5" x14ac:dyDescent="0.25">
      <c r="A734" s="218"/>
      <c r="E734" s="234"/>
    </row>
    <row r="735" spans="1:5" x14ac:dyDescent="0.25">
      <c r="A735" s="218"/>
      <c r="E735" s="234"/>
    </row>
    <row r="736" spans="1:5" x14ac:dyDescent="0.25">
      <c r="A736" s="218"/>
      <c r="E736" s="234"/>
    </row>
    <row r="737" spans="1:5" x14ac:dyDescent="0.25">
      <c r="A737" s="218"/>
      <c r="E737" s="234"/>
    </row>
    <row r="738" spans="1:5" x14ac:dyDescent="0.25">
      <c r="A738" s="218"/>
      <c r="E738" s="234"/>
    </row>
    <row r="739" spans="1:5" x14ac:dyDescent="0.25">
      <c r="A739" s="218"/>
      <c r="E739" s="234"/>
    </row>
    <row r="740" spans="1:5" x14ac:dyDescent="0.25">
      <c r="A740" s="218"/>
      <c r="E740" s="234"/>
    </row>
    <row r="741" spans="1:5" x14ac:dyDescent="0.25">
      <c r="A741" s="218"/>
      <c r="E741" s="234"/>
    </row>
    <row r="742" spans="1:5" x14ac:dyDescent="0.25">
      <c r="A742" s="218"/>
      <c r="E742" s="234"/>
    </row>
    <row r="743" spans="1:5" x14ac:dyDescent="0.25">
      <c r="A743" s="218"/>
      <c r="E743" s="234"/>
    </row>
    <row r="744" spans="1:5" x14ac:dyDescent="0.25">
      <c r="A744" s="218"/>
      <c r="E744" s="234"/>
    </row>
    <row r="745" spans="1:5" x14ac:dyDescent="0.25">
      <c r="A745" s="218"/>
      <c r="E745" s="234"/>
    </row>
    <row r="746" spans="1:5" x14ac:dyDescent="0.25">
      <c r="A746" s="218"/>
      <c r="E746" s="234"/>
    </row>
    <row r="747" spans="1:5" x14ac:dyDescent="0.25">
      <c r="A747" s="218"/>
      <c r="E747" s="234"/>
    </row>
    <row r="748" spans="1:5" x14ac:dyDescent="0.25">
      <c r="A748" s="218"/>
      <c r="E748" s="234"/>
    </row>
    <row r="749" spans="1:5" x14ac:dyDescent="0.25">
      <c r="A749" s="218"/>
      <c r="E749" s="234"/>
    </row>
    <row r="750" spans="1:5" x14ac:dyDescent="0.25">
      <c r="A750" s="218"/>
      <c r="E750" s="234"/>
    </row>
    <row r="751" spans="1:5" x14ac:dyDescent="0.25">
      <c r="A751" s="218"/>
      <c r="E751" s="234"/>
    </row>
    <row r="752" spans="1:5" x14ac:dyDescent="0.25">
      <c r="A752" s="218"/>
      <c r="E752" s="234"/>
    </row>
    <row r="753" spans="1:5" x14ac:dyDescent="0.25">
      <c r="A753" s="218"/>
      <c r="E753" s="234"/>
    </row>
    <row r="754" spans="1:5" x14ac:dyDescent="0.25">
      <c r="A754" s="218"/>
      <c r="E754" s="234"/>
    </row>
    <row r="755" spans="1:5" x14ac:dyDescent="0.25">
      <c r="A755" s="218"/>
      <c r="E755" s="234"/>
    </row>
    <row r="756" spans="1:5" x14ac:dyDescent="0.25">
      <c r="A756" s="218"/>
      <c r="E756" s="234"/>
    </row>
    <row r="757" spans="1:5" x14ac:dyDescent="0.25">
      <c r="A757" s="218"/>
      <c r="E757" s="234"/>
    </row>
    <row r="758" spans="1:5" x14ac:dyDescent="0.25">
      <c r="A758" s="218"/>
      <c r="E758" s="234"/>
    </row>
    <row r="759" spans="1:5" x14ac:dyDescent="0.25">
      <c r="A759" s="218"/>
      <c r="E759" s="234"/>
    </row>
    <row r="760" spans="1:5" x14ac:dyDescent="0.25">
      <c r="A760" s="218"/>
      <c r="E760" s="234"/>
    </row>
    <row r="761" spans="1:5" x14ac:dyDescent="0.25">
      <c r="A761" s="218"/>
      <c r="E761" s="234"/>
    </row>
    <row r="762" spans="1:5" x14ac:dyDescent="0.25">
      <c r="A762" s="218"/>
      <c r="E762" s="234"/>
    </row>
    <row r="763" spans="1:5" x14ac:dyDescent="0.25">
      <c r="A763" s="218"/>
      <c r="E763" s="234"/>
    </row>
    <row r="764" spans="1:5" x14ac:dyDescent="0.25">
      <c r="A764" s="218"/>
      <c r="E764" s="234"/>
    </row>
    <row r="765" spans="1:5" x14ac:dyDescent="0.25">
      <c r="A765" s="218"/>
      <c r="E765" s="234"/>
    </row>
    <row r="766" spans="1:5" x14ac:dyDescent="0.25">
      <c r="A766" s="218"/>
      <c r="E766" s="234"/>
    </row>
    <row r="767" spans="1:5" x14ac:dyDescent="0.25">
      <c r="A767" s="218"/>
      <c r="E767" s="234"/>
    </row>
    <row r="768" spans="1:5" x14ac:dyDescent="0.25">
      <c r="A768" s="218"/>
      <c r="E768" s="234"/>
    </row>
    <row r="769" spans="1:5" x14ac:dyDescent="0.25">
      <c r="A769" s="218"/>
      <c r="E769" s="234"/>
    </row>
    <row r="770" spans="1:5" x14ac:dyDescent="0.25">
      <c r="A770" s="218"/>
      <c r="E770" s="234"/>
    </row>
    <row r="771" spans="1:5" x14ac:dyDescent="0.25">
      <c r="A771" s="218"/>
      <c r="E771" s="234"/>
    </row>
    <row r="772" spans="1:5" x14ac:dyDescent="0.25">
      <c r="A772" s="218"/>
      <c r="E772" s="234"/>
    </row>
    <row r="773" spans="1:5" x14ac:dyDescent="0.25">
      <c r="A773" s="218"/>
      <c r="E773" s="234"/>
    </row>
    <row r="774" spans="1:5" x14ac:dyDescent="0.25">
      <c r="A774" s="218"/>
      <c r="E774" s="234"/>
    </row>
    <row r="775" spans="1:5" x14ac:dyDescent="0.25">
      <c r="A775" s="218"/>
      <c r="E775" s="234"/>
    </row>
    <row r="776" spans="1:5" x14ac:dyDescent="0.25">
      <c r="A776" s="218"/>
      <c r="E776" s="234"/>
    </row>
    <row r="777" spans="1:5" x14ac:dyDescent="0.25">
      <c r="A777" s="218"/>
      <c r="E777" s="234"/>
    </row>
    <row r="778" spans="1:5" x14ac:dyDescent="0.25">
      <c r="A778" s="218"/>
      <c r="E778" s="234"/>
    </row>
    <row r="779" spans="1:5" x14ac:dyDescent="0.25">
      <c r="A779" s="218"/>
      <c r="E779" s="234"/>
    </row>
    <row r="780" spans="1:5" x14ac:dyDescent="0.25">
      <c r="A780" s="218"/>
      <c r="E780" s="234"/>
    </row>
    <row r="781" spans="1:5" x14ac:dyDescent="0.25">
      <c r="A781" s="218"/>
      <c r="E781" s="234"/>
    </row>
    <row r="782" spans="1:5" x14ac:dyDescent="0.25">
      <c r="A782" s="218"/>
      <c r="E782" s="234"/>
    </row>
    <row r="783" spans="1:5" x14ac:dyDescent="0.25">
      <c r="A783" s="218"/>
      <c r="E783" s="234"/>
    </row>
    <row r="784" spans="1:5" x14ac:dyDescent="0.25">
      <c r="A784" s="218"/>
      <c r="E784" s="234"/>
    </row>
    <row r="785" spans="1:5" x14ac:dyDescent="0.25">
      <c r="A785" s="218"/>
      <c r="E785" s="234"/>
    </row>
    <row r="786" spans="1:5" x14ac:dyDescent="0.25">
      <c r="A786" s="218"/>
      <c r="E786" s="234"/>
    </row>
    <row r="787" spans="1:5" x14ac:dyDescent="0.25">
      <c r="A787" s="218"/>
      <c r="E787" s="234"/>
    </row>
    <row r="788" spans="1:5" x14ac:dyDescent="0.25">
      <c r="A788" s="218"/>
      <c r="E788" s="234"/>
    </row>
    <row r="789" spans="1:5" x14ac:dyDescent="0.25">
      <c r="A789" s="218"/>
      <c r="E789" s="234"/>
    </row>
    <row r="790" spans="1:5" x14ac:dyDescent="0.25">
      <c r="A790" s="218"/>
      <c r="E790" s="234"/>
    </row>
    <row r="791" spans="1:5" x14ac:dyDescent="0.25">
      <c r="A791" s="218"/>
      <c r="E791" s="234"/>
    </row>
    <row r="792" spans="1:5" x14ac:dyDescent="0.25">
      <c r="A792" s="218"/>
      <c r="E792" s="234"/>
    </row>
    <row r="793" spans="1:5" x14ac:dyDescent="0.25">
      <c r="A793" s="218"/>
      <c r="E793" s="234"/>
    </row>
    <row r="794" spans="1:5" x14ac:dyDescent="0.25">
      <c r="A794" s="218"/>
      <c r="E794" s="234"/>
    </row>
    <row r="795" spans="1:5" x14ac:dyDescent="0.25">
      <c r="A795" s="218"/>
      <c r="E795" s="234"/>
    </row>
    <row r="796" spans="1:5" x14ac:dyDescent="0.25">
      <c r="A796" s="218"/>
      <c r="E796" s="234"/>
    </row>
    <row r="797" spans="1:5" x14ac:dyDescent="0.25">
      <c r="A797" s="218"/>
      <c r="E797" s="234"/>
    </row>
    <row r="798" spans="1:5" x14ac:dyDescent="0.25">
      <c r="A798" s="218"/>
      <c r="E798" s="234"/>
    </row>
    <row r="799" spans="1:5" x14ac:dyDescent="0.25">
      <c r="A799" s="218"/>
      <c r="E799" s="234"/>
    </row>
    <row r="800" spans="1:5" x14ac:dyDescent="0.25">
      <c r="A800" s="218"/>
      <c r="E800" s="234"/>
    </row>
    <row r="801" spans="1:5" x14ac:dyDescent="0.25">
      <c r="A801" s="218"/>
      <c r="E801" s="234"/>
    </row>
    <row r="802" spans="1:5" x14ac:dyDescent="0.25">
      <c r="A802" s="218"/>
      <c r="E802" s="234"/>
    </row>
    <row r="803" spans="1:5" x14ac:dyDescent="0.25">
      <c r="A803" s="218"/>
      <c r="E803" s="234"/>
    </row>
    <row r="804" spans="1:5" x14ac:dyDescent="0.25">
      <c r="A804" s="218"/>
      <c r="E804" s="234"/>
    </row>
    <row r="805" spans="1:5" x14ac:dyDescent="0.25">
      <c r="A805" s="218"/>
      <c r="E805" s="234"/>
    </row>
    <row r="806" spans="1:5" x14ac:dyDescent="0.25">
      <c r="E806" s="234"/>
    </row>
    <row r="807" spans="1:5" x14ac:dyDescent="0.25">
      <c r="E807" s="234"/>
    </row>
    <row r="808" spans="1:5" x14ac:dyDescent="0.25">
      <c r="E808" s="234"/>
    </row>
    <row r="809" spans="1:5" x14ac:dyDescent="0.25">
      <c r="E809" s="234"/>
    </row>
    <row r="810" spans="1:5" x14ac:dyDescent="0.25">
      <c r="E810" s="234"/>
    </row>
    <row r="811" spans="1:5" x14ac:dyDescent="0.25">
      <c r="E811" s="234"/>
    </row>
    <row r="812" spans="1:5" x14ac:dyDescent="0.25">
      <c r="E812" s="234"/>
    </row>
    <row r="813" spans="1:5" x14ac:dyDescent="0.25">
      <c r="E813" s="234"/>
    </row>
    <row r="814" spans="1:5" x14ac:dyDescent="0.25">
      <c r="E814" s="234"/>
    </row>
    <row r="815" spans="1:5" x14ac:dyDescent="0.25">
      <c r="E815" s="234"/>
    </row>
    <row r="816" spans="1:5" x14ac:dyDescent="0.25">
      <c r="E816" s="234"/>
    </row>
    <row r="817" spans="5:5" x14ac:dyDescent="0.25">
      <c r="E817" s="234"/>
    </row>
    <row r="818" spans="5:5" x14ac:dyDescent="0.25">
      <c r="E818" s="234"/>
    </row>
    <row r="819" spans="5:5" x14ac:dyDescent="0.25">
      <c r="E819" s="234"/>
    </row>
    <row r="820" spans="5:5" x14ac:dyDescent="0.25">
      <c r="E820" s="234"/>
    </row>
    <row r="821" spans="5:5" x14ac:dyDescent="0.25">
      <c r="E821" s="234"/>
    </row>
    <row r="822" spans="5:5" x14ac:dyDescent="0.25">
      <c r="E822" s="234"/>
    </row>
    <row r="823" spans="5:5" x14ac:dyDescent="0.25">
      <c r="E823" s="234"/>
    </row>
    <row r="824" spans="5:5" x14ac:dyDescent="0.25">
      <c r="E824" s="234"/>
    </row>
    <row r="825" spans="5:5" x14ac:dyDescent="0.25">
      <c r="E825" s="234"/>
    </row>
    <row r="826" spans="5:5" x14ac:dyDescent="0.25">
      <c r="E826" s="234"/>
    </row>
    <row r="827" spans="5:5" x14ac:dyDescent="0.25">
      <c r="E827" s="234"/>
    </row>
    <row r="828" spans="5:5" x14ac:dyDescent="0.25">
      <c r="E828" s="234"/>
    </row>
    <row r="829" spans="5:5" x14ac:dyDescent="0.25">
      <c r="E829" s="234"/>
    </row>
    <row r="830" spans="5:5" x14ac:dyDescent="0.25">
      <c r="E830" s="234"/>
    </row>
    <row r="831" spans="5:5" x14ac:dyDescent="0.25">
      <c r="E831" s="234"/>
    </row>
    <row r="832" spans="5:5" x14ac:dyDescent="0.25">
      <c r="E832" s="234"/>
    </row>
    <row r="833" spans="5:5" x14ac:dyDescent="0.25">
      <c r="E833" s="234"/>
    </row>
    <row r="834" spans="5:5" x14ac:dyDescent="0.25">
      <c r="E834" s="234"/>
    </row>
    <row r="835" spans="5:5" x14ac:dyDescent="0.25">
      <c r="E835" s="234"/>
    </row>
    <row r="836" spans="5:5" x14ac:dyDescent="0.25">
      <c r="E836" s="234"/>
    </row>
    <row r="837" spans="5:5" x14ac:dyDescent="0.25">
      <c r="E837" s="234"/>
    </row>
    <row r="838" spans="5:5" x14ac:dyDescent="0.25">
      <c r="E838" s="234"/>
    </row>
    <row r="839" spans="5:5" x14ac:dyDescent="0.25">
      <c r="E839" s="234"/>
    </row>
    <row r="840" spans="5:5" x14ac:dyDescent="0.25">
      <c r="E840" s="234"/>
    </row>
    <row r="841" spans="5:5" x14ac:dyDescent="0.25">
      <c r="E841" s="234"/>
    </row>
    <row r="842" spans="5:5" x14ac:dyDescent="0.25">
      <c r="E842" s="234"/>
    </row>
    <row r="843" spans="5:5" x14ac:dyDescent="0.25">
      <c r="E843" s="234"/>
    </row>
    <row r="844" spans="5:5" x14ac:dyDescent="0.25">
      <c r="E844" s="234"/>
    </row>
    <row r="845" spans="5:5" x14ac:dyDescent="0.25">
      <c r="E845" s="234"/>
    </row>
    <row r="846" spans="5:5" x14ac:dyDescent="0.25">
      <c r="E846" s="234"/>
    </row>
    <row r="847" spans="5:5" x14ac:dyDescent="0.25">
      <c r="E847" s="234"/>
    </row>
    <row r="848" spans="5:5" x14ac:dyDescent="0.25">
      <c r="E848" s="234"/>
    </row>
    <row r="849" spans="5:5" x14ac:dyDescent="0.25">
      <c r="E849" s="234"/>
    </row>
    <row r="850" spans="5:5" x14ac:dyDescent="0.25">
      <c r="E850" s="234"/>
    </row>
    <row r="851" spans="5:5" x14ac:dyDescent="0.25">
      <c r="E851" s="234"/>
    </row>
    <row r="852" spans="5:5" x14ac:dyDescent="0.25">
      <c r="E852" s="234"/>
    </row>
    <row r="853" spans="5:5" x14ac:dyDescent="0.25">
      <c r="E853" s="234"/>
    </row>
    <row r="854" spans="5:5" x14ac:dyDescent="0.25">
      <c r="E854" s="234"/>
    </row>
    <row r="855" spans="5:5" x14ac:dyDescent="0.25">
      <c r="E855" s="234"/>
    </row>
    <row r="856" spans="5:5" x14ac:dyDescent="0.25">
      <c r="E856" s="234"/>
    </row>
    <row r="857" spans="5:5" x14ac:dyDescent="0.25">
      <c r="E857" s="234"/>
    </row>
    <row r="858" spans="5:5" x14ac:dyDescent="0.25">
      <c r="E858" s="234"/>
    </row>
    <row r="859" spans="5:5" x14ac:dyDescent="0.25">
      <c r="E859" s="234"/>
    </row>
    <row r="860" spans="5:5" x14ac:dyDescent="0.25">
      <c r="E860" s="234"/>
    </row>
    <row r="861" spans="5:5" x14ac:dyDescent="0.25">
      <c r="E861" s="234"/>
    </row>
    <row r="862" spans="5:5" x14ac:dyDescent="0.25">
      <c r="E862" s="234"/>
    </row>
    <row r="863" spans="5:5" x14ac:dyDescent="0.25">
      <c r="E863" s="234"/>
    </row>
    <row r="864" spans="5:5" x14ac:dyDescent="0.25">
      <c r="E864" s="234"/>
    </row>
    <row r="865" spans="5:5" x14ac:dyDescent="0.25">
      <c r="E865" s="234"/>
    </row>
    <row r="866" spans="5:5" x14ac:dyDescent="0.25">
      <c r="E866" s="234"/>
    </row>
    <row r="867" spans="5:5" x14ac:dyDescent="0.25">
      <c r="E867" s="234"/>
    </row>
    <row r="868" spans="5:5" x14ac:dyDescent="0.25">
      <c r="E868" s="234"/>
    </row>
    <row r="869" spans="5:5" x14ac:dyDescent="0.25">
      <c r="E869" s="234"/>
    </row>
    <row r="870" spans="5:5" x14ac:dyDescent="0.25">
      <c r="E870" s="234"/>
    </row>
    <row r="871" spans="5:5" x14ac:dyDescent="0.25">
      <c r="E871" s="234"/>
    </row>
    <row r="872" spans="5:5" x14ac:dyDescent="0.25">
      <c r="E872" s="234"/>
    </row>
    <row r="873" spans="5:5" x14ac:dyDescent="0.25">
      <c r="E873" s="234"/>
    </row>
    <row r="874" spans="5:5" x14ac:dyDescent="0.25">
      <c r="E874" s="234"/>
    </row>
    <row r="875" spans="5:5" x14ac:dyDescent="0.25">
      <c r="E875" s="234"/>
    </row>
    <row r="876" spans="5:5" x14ac:dyDescent="0.25">
      <c r="E876" s="234"/>
    </row>
    <row r="877" spans="5:5" x14ac:dyDescent="0.25">
      <c r="E877" s="234"/>
    </row>
    <row r="878" spans="5:5" x14ac:dyDescent="0.25">
      <c r="E878" s="234"/>
    </row>
    <row r="879" spans="5:5" x14ac:dyDescent="0.25">
      <c r="E879" s="234"/>
    </row>
    <row r="880" spans="5:5" x14ac:dyDescent="0.25">
      <c r="E880" s="234"/>
    </row>
    <row r="881" spans="5:5" x14ac:dyDescent="0.25">
      <c r="E881" s="234"/>
    </row>
    <row r="882" spans="5:5" x14ac:dyDescent="0.25">
      <c r="E882" s="234"/>
    </row>
    <row r="883" spans="5:5" x14ac:dyDescent="0.25">
      <c r="E883" s="234"/>
    </row>
    <row r="884" spans="5:5" x14ac:dyDescent="0.25">
      <c r="E884" s="234"/>
    </row>
    <row r="885" spans="5:5" x14ac:dyDescent="0.25">
      <c r="E885" s="234"/>
    </row>
    <row r="886" spans="5:5" x14ac:dyDescent="0.25">
      <c r="E886" s="234"/>
    </row>
    <row r="887" spans="5:5" x14ac:dyDescent="0.25">
      <c r="E887" s="234"/>
    </row>
    <row r="888" spans="5:5" x14ac:dyDescent="0.25">
      <c r="E888" s="234"/>
    </row>
    <row r="889" spans="5:5" x14ac:dyDescent="0.25">
      <c r="E889" s="234"/>
    </row>
    <row r="890" spans="5:5" x14ac:dyDescent="0.25">
      <c r="E890" s="234"/>
    </row>
    <row r="891" spans="5:5" x14ac:dyDescent="0.25">
      <c r="E891" s="234"/>
    </row>
    <row r="892" spans="5:5" x14ac:dyDescent="0.25">
      <c r="E892" s="234"/>
    </row>
    <row r="893" spans="5:5" x14ac:dyDescent="0.25">
      <c r="E893" s="234"/>
    </row>
    <row r="894" spans="5:5" x14ac:dyDescent="0.25">
      <c r="E894" s="234"/>
    </row>
    <row r="895" spans="5:5" x14ac:dyDescent="0.25">
      <c r="E895" s="234"/>
    </row>
    <row r="896" spans="5:5" x14ac:dyDescent="0.25">
      <c r="E896" s="234"/>
    </row>
    <row r="897" spans="5:5" x14ac:dyDescent="0.25">
      <c r="E897" s="234"/>
    </row>
    <row r="898" spans="5:5" x14ac:dyDescent="0.25">
      <c r="E898" s="234"/>
    </row>
    <row r="899" spans="5:5" x14ac:dyDescent="0.25">
      <c r="E899" s="234"/>
    </row>
    <row r="900" spans="5:5" x14ac:dyDescent="0.25">
      <c r="E900" s="234"/>
    </row>
    <row r="901" spans="5:5" x14ac:dyDescent="0.25">
      <c r="E901" s="234"/>
    </row>
    <row r="902" spans="5:5" x14ac:dyDescent="0.25">
      <c r="E902" s="234"/>
    </row>
    <row r="903" spans="5:5" x14ac:dyDescent="0.25">
      <c r="E903" s="234"/>
    </row>
    <row r="904" spans="5:5" x14ac:dyDescent="0.25">
      <c r="E904" s="234"/>
    </row>
    <row r="905" spans="5:5" x14ac:dyDescent="0.25">
      <c r="E905" s="234"/>
    </row>
    <row r="906" spans="5:5" x14ac:dyDescent="0.25">
      <c r="E906" s="234"/>
    </row>
    <row r="907" spans="5:5" x14ac:dyDescent="0.25">
      <c r="E907" s="234"/>
    </row>
    <row r="908" spans="5:5" x14ac:dyDescent="0.25">
      <c r="E908" s="234"/>
    </row>
    <row r="909" spans="5:5" x14ac:dyDescent="0.25">
      <c r="E909" s="234"/>
    </row>
    <row r="910" spans="5:5" x14ac:dyDescent="0.25">
      <c r="E910" s="234"/>
    </row>
    <row r="911" spans="5:5" x14ac:dyDescent="0.25">
      <c r="E911" s="234"/>
    </row>
    <row r="912" spans="5:5" x14ac:dyDescent="0.25">
      <c r="E912" s="234"/>
    </row>
    <row r="913" spans="5:5" x14ac:dyDescent="0.25">
      <c r="E913" s="234"/>
    </row>
    <row r="914" spans="5:5" x14ac:dyDescent="0.25">
      <c r="E914" s="234"/>
    </row>
    <row r="915" spans="5:5" x14ac:dyDescent="0.25">
      <c r="E915" s="234"/>
    </row>
    <row r="916" spans="5:5" x14ac:dyDescent="0.25">
      <c r="E916" s="234"/>
    </row>
    <row r="917" spans="5:5" x14ac:dyDescent="0.25">
      <c r="E917" s="234"/>
    </row>
    <row r="918" spans="5:5" x14ac:dyDescent="0.25">
      <c r="E918" s="234"/>
    </row>
    <row r="919" spans="5:5" x14ac:dyDescent="0.25">
      <c r="E919" s="234"/>
    </row>
    <row r="920" spans="5:5" x14ac:dyDescent="0.25">
      <c r="E920" s="234"/>
    </row>
    <row r="921" spans="5:5" x14ac:dyDescent="0.25">
      <c r="E921" s="234"/>
    </row>
    <row r="922" spans="5:5" x14ac:dyDescent="0.25">
      <c r="E922" s="234"/>
    </row>
    <row r="923" spans="5:5" x14ac:dyDescent="0.25">
      <c r="E923" s="234"/>
    </row>
    <row r="924" spans="5:5" x14ac:dyDescent="0.25">
      <c r="E924" s="234"/>
    </row>
    <row r="925" spans="5:5" x14ac:dyDescent="0.25">
      <c r="E925" s="234"/>
    </row>
    <row r="926" spans="5:5" x14ac:dyDescent="0.25">
      <c r="E926" s="234"/>
    </row>
    <row r="927" spans="5:5" x14ac:dyDescent="0.25">
      <c r="E927" s="234"/>
    </row>
    <row r="928" spans="5:5" x14ac:dyDescent="0.25">
      <c r="E928" s="234"/>
    </row>
    <row r="929" spans="5:5" x14ac:dyDescent="0.25">
      <c r="E929" s="234"/>
    </row>
    <row r="930" spans="5:5" x14ac:dyDescent="0.25">
      <c r="E930" s="234"/>
    </row>
    <row r="931" spans="5:5" x14ac:dyDescent="0.25">
      <c r="E931" s="234"/>
    </row>
    <row r="932" spans="5:5" x14ac:dyDescent="0.25">
      <c r="E932" s="234"/>
    </row>
    <row r="933" spans="5:5" x14ac:dyDescent="0.25">
      <c r="E933" s="234"/>
    </row>
    <row r="934" spans="5:5" x14ac:dyDescent="0.25">
      <c r="E934" s="234"/>
    </row>
    <row r="935" spans="5:5" x14ac:dyDescent="0.25">
      <c r="E935" s="234"/>
    </row>
    <row r="936" spans="5:5" x14ac:dyDescent="0.25">
      <c r="E936" s="234"/>
    </row>
    <row r="937" spans="5:5" x14ac:dyDescent="0.25">
      <c r="E937" s="234"/>
    </row>
    <row r="938" spans="5:5" x14ac:dyDescent="0.25">
      <c r="E938" s="234"/>
    </row>
    <row r="939" spans="5:5" x14ac:dyDescent="0.25">
      <c r="E939" s="234"/>
    </row>
    <row r="940" spans="5:5" x14ac:dyDescent="0.25">
      <c r="E940" s="234"/>
    </row>
    <row r="941" spans="5:5" x14ac:dyDescent="0.25">
      <c r="E941" s="234"/>
    </row>
    <row r="942" spans="5:5" x14ac:dyDescent="0.25">
      <c r="E942" s="234"/>
    </row>
    <row r="943" spans="5:5" x14ac:dyDescent="0.25">
      <c r="E943" s="234"/>
    </row>
    <row r="944" spans="5:5" x14ac:dyDescent="0.25">
      <c r="E944" s="234"/>
    </row>
    <row r="945" spans="5:5" x14ac:dyDescent="0.25">
      <c r="E945" s="234"/>
    </row>
    <row r="946" spans="5:5" x14ac:dyDescent="0.25">
      <c r="E946" s="234"/>
    </row>
    <row r="947" spans="5:5" x14ac:dyDescent="0.25">
      <c r="E947" s="234"/>
    </row>
    <row r="948" spans="5:5" x14ac:dyDescent="0.25">
      <c r="E948" s="234"/>
    </row>
    <row r="949" spans="5:5" x14ac:dyDescent="0.25">
      <c r="E949" s="234"/>
    </row>
    <row r="950" spans="5:5" x14ac:dyDescent="0.25">
      <c r="E950" s="234"/>
    </row>
    <row r="951" spans="5:5" x14ac:dyDescent="0.25">
      <c r="E951" s="234"/>
    </row>
    <row r="952" spans="5:5" x14ac:dyDescent="0.25">
      <c r="E952" s="234"/>
    </row>
    <row r="953" spans="5:5" x14ac:dyDescent="0.25">
      <c r="E953" s="234"/>
    </row>
    <row r="954" spans="5:5" x14ac:dyDescent="0.25">
      <c r="E954" s="234"/>
    </row>
    <row r="955" spans="5:5" x14ac:dyDescent="0.25">
      <c r="E955" s="234"/>
    </row>
    <row r="956" spans="5:5" x14ac:dyDescent="0.25">
      <c r="E956" s="234"/>
    </row>
    <row r="957" spans="5:5" x14ac:dyDescent="0.25">
      <c r="E957" s="234"/>
    </row>
    <row r="958" spans="5:5" x14ac:dyDescent="0.25">
      <c r="E958" s="234"/>
    </row>
    <row r="959" spans="5:5" x14ac:dyDescent="0.25">
      <c r="E959" s="234"/>
    </row>
    <row r="960" spans="5:5" x14ac:dyDescent="0.25">
      <c r="E960" s="234"/>
    </row>
    <row r="961" spans="5:5" x14ac:dyDescent="0.25">
      <c r="E961" s="234"/>
    </row>
    <row r="962" spans="5:5" x14ac:dyDescent="0.25">
      <c r="E962" s="234"/>
    </row>
    <row r="963" spans="5:5" x14ac:dyDescent="0.25">
      <c r="E963" s="234"/>
    </row>
    <row r="964" spans="5:5" x14ac:dyDescent="0.25">
      <c r="E964" s="234"/>
    </row>
    <row r="965" spans="5:5" x14ac:dyDescent="0.25">
      <c r="E965" s="234"/>
    </row>
    <row r="966" spans="5:5" x14ac:dyDescent="0.25">
      <c r="E966" s="234"/>
    </row>
    <row r="967" spans="5:5" x14ac:dyDescent="0.25">
      <c r="E967" s="234"/>
    </row>
    <row r="968" spans="5:5" x14ac:dyDescent="0.25">
      <c r="E968" s="234"/>
    </row>
    <row r="969" spans="5:5" x14ac:dyDescent="0.25">
      <c r="E969" s="234"/>
    </row>
    <row r="970" spans="5:5" x14ac:dyDescent="0.25">
      <c r="E970" s="234"/>
    </row>
    <row r="971" spans="5:5" x14ac:dyDescent="0.25">
      <c r="E971" s="234"/>
    </row>
    <row r="972" spans="5:5" x14ac:dyDescent="0.25">
      <c r="E972" s="234"/>
    </row>
    <row r="973" spans="5:5" x14ac:dyDescent="0.25">
      <c r="E973" s="234"/>
    </row>
    <row r="974" spans="5:5" x14ac:dyDescent="0.25">
      <c r="E974" s="234"/>
    </row>
    <row r="975" spans="5:5" x14ac:dyDescent="0.25">
      <c r="E975" s="234"/>
    </row>
    <row r="976" spans="5:5" x14ac:dyDescent="0.25">
      <c r="E976" s="234"/>
    </row>
    <row r="977" spans="5:5" x14ac:dyDescent="0.25">
      <c r="E977" s="234"/>
    </row>
    <row r="978" spans="5:5" x14ac:dyDescent="0.25">
      <c r="E978" s="234"/>
    </row>
    <row r="979" spans="5:5" x14ac:dyDescent="0.25">
      <c r="E979" s="234"/>
    </row>
    <row r="980" spans="5:5" x14ac:dyDescent="0.25">
      <c r="E980" s="234"/>
    </row>
    <row r="981" spans="5:5" x14ac:dyDescent="0.25">
      <c r="E981" s="234"/>
    </row>
    <row r="982" spans="5:5" x14ac:dyDescent="0.25">
      <c r="E982" s="234"/>
    </row>
    <row r="983" spans="5:5" x14ac:dyDescent="0.25">
      <c r="E983" s="234"/>
    </row>
    <row r="984" spans="5:5" x14ac:dyDescent="0.25">
      <c r="E984" s="234"/>
    </row>
    <row r="985" spans="5:5" x14ac:dyDescent="0.25">
      <c r="E985" s="234"/>
    </row>
    <row r="986" spans="5:5" x14ac:dyDescent="0.25">
      <c r="E986" s="234"/>
    </row>
    <row r="987" spans="5:5" x14ac:dyDescent="0.25">
      <c r="E987" s="234"/>
    </row>
    <row r="988" spans="5:5" x14ac:dyDescent="0.25">
      <c r="E988" s="234"/>
    </row>
    <row r="989" spans="5:5" x14ac:dyDescent="0.25">
      <c r="E989" s="234"/>
    </row>
    <row r="990" spans="5:5" x14ac:dyDescent="0.25">
      <c r="E990" s="234"/>
    </row>
    <row r="991" spans="5:5" x14ac:dyDescent="0.25">
      <c r="E991" s="234"/>
    </row>
    <row r="992" spans="5:5" x14ac:dyDescent="0.25">
      <c r="E992" s="234"/>
    </row>
    <row r="993" spans="5:5" x14ac:dyDescent="0.25">
      <c r="E993" s="234"/>
    </row>
    <row r="994" spans="5:5" x14ac:dyDescent="0.25">
      <c r="E994" s="234"/>
    </row>
    <row r="995" spans="5:5" x14ac:dyDescent="0.25">
      <c r="E995" s="234"/>
    </row>
    <row r="996" spans="5:5" x14ac:dyDescent="0.25">
      <c r="E996" s="234"/>
    </row>
    <row r="997" spans="5:5" x14ac:dyDescent="0.25">
      <c r="E997" s="234"/>
    </row>
    <row r="998" spans="5:5" x14ac:dyDescent="0.25">
      <c r="E998" s="234"/>
    </row>
    <row r="999" spans="5:5" x14ac:dyDescent="0.25">
      <c r="E999" s="234"/>
    </row>
    <row r="1000" spans="5:5" x14ac:dyDescent="0.25">
      <c r="E1000" s="234"/>
    </row>
    <row r="1001" spans="5:5" x14ac:dyDescent="0.25">
      <c r="E1001" s="234"/>
    </row>
    <row r="1002" spans="5:5" x14ac:dyDescent="0.25">
      <c r="E1002" s="234"/>
    </row>
    <row r="1003" spans="5:5" x14ac:dyDescent="0.25">
      <c r="E1003" s="234"/>
    </row>
    <row r="1004" spans="5:5" x14ac:dyDescent="0.25">
      <c r="E1004" s="234"/>
    </row>
    <row r="1005" spans="5:5" x14ac:dyDescent="0.25">
      <c r="E1005" s="234"/>
    </row>
    <row r="1006" spans="5:5" x14ac:dyDescent="0.25">
      <c r="E1006" s="234"/>
    </row>
    <row r="1007" spans="5:5" x14ac:dyDescent="0.25">
      <c r="E1007" s="234"/>
    </row>
    <row r="1008" spans="5:5" x14ac:dyDescent="0.25">
      <c r="E1008" s="234"/>
    </row>
    <row r="1009" spans="5:5" x14ac:dyDescent="0.25">
      <c r="E1009" s="234"/>
    </row>
    <row r="1010" spans="5:5" x14ac:dyDescent="0.25">
      <c r="E1010" s="234"/>
    </row>
    <row r="1011" spans="5:5" x14ac:dyDescent="0.25">
      <c r="E1011" s="234"/>
    </row>
    <row r="1012" spans="5:5" x14ac:dyDescent="0.25">
      <c r="E1012" s="234"/>
    </row>
    <row r="1013" spans="5:5" x14ac:dyDescent="0.25">
      <c r="E1013" s="234"/>
    </row>
    <row r="1014" spans="5:5" x14ac:dyDescent="0.25">
      <c r="E1014" s="234"/>
    </row>
    <row r="1015" spans="5:5" x14ac:dyDescent="0.25">
      <c r="E1015" s="234"/>
    </row>
    <row r="1016" spans="5:5" x14ac:dyDescent="0.25">
      <c r="E1016" s="234"/>
    </row>
    <row r="1017" spans="5:5" x14ac:dyDescent="0.25">
      <c r="E1017" s="234"/>
    </row>
    <row r="1018" spans="5:5" x14ac:dyDescent="0.25">
      <c r="E1018" s="234"/>
    </row>
    <row r="1019" spans="5:5" x14ac:dyDescent="0.25">
      <c r="E1019" s="234"/>
    </row>
    <row r="1020" spans="5:5" x14ac:dyDescent="0.25">
      <c r="E1020" s="234"/>
    </row>
    <row r="1021" spans="5:5" x14ac:dyDescent="0.25">
      <c r="E1021" s="234"/>
    </row>
    <row r="1022" spans="5:5" x14ac:dyDescent="0.25">
      <c r="E1022" s="234"/>
    </row>
    <row r="1023" spans="5:5" x14ac:dyDescent="0.25">
      <c r="E1023" s="234"/>
    </row>
    <row r="1024" spans="5:5" x14ac:dyDescent="0.25">
      <c r="E1024" s="234"/>
    </row>
    <row r="1025" spans="5:5" x14ac:dyDescent="0.25">
      <c r="E1025" s="234"/>
    </row>
    <row r="1026" spans="5:5" x14ac:dyDescent="0.25">
      <c r="E1026" s="234"/>
    </row>
    <row r="1027" spans="5:5" x14ac:dyDescent="0.25">
      <c r="E1027" s="234"/>
    </row>
    <row r="1028" spans="5:5" x14ac:dyDescent="0.25">
      <c r="E1028" s="234"/>
    </row>
    <row r="1029" spans="5:5" x14ac:dyDescent="0.25">
      <c r="E1029" s="234"/>
    </row>
    <row r="1030" spans="5:5" x14ac:dyDescent="0.25">
      <c r="E1030" s="234"/>
    </row>
    <row r="1031" spans="5:5" x14ac:dyDescent="0.25">
      <c r="E1031" s="234"/>
    </row>
    <row r="1032" spans="5:5" x14ac:dyDescent="0.25">
      <c r="E1032" s="234"/>
    </row>
    <row r="1033" spans="5:5" x14ac:dyDescent="0.25">
      <c r="E1033" s="234"/>
    </row>
    <row r="1034" spans="5:5" x14ac:dyDescent="0.25">
      <c r="E1034" s="234"/>
    </row>
    <row r="1035" spans="5:5" x14ac:dyDescent="0.25">
      <c r="E1035" s="234"/>
    </row>
    <row r="1036" spans="5:5" x14ac:dyDescent="0.25">
      <c r="E1036" s="234"/>
    </row>
    <row r="1037" spans="5:5" x14ac:dyDescent="0.25">
      <c r="E1037" s="234"/>
    </row>
    <row r="1038" spans="5:5" x14ac:dyDescent="0.25">
      <c r="E1038" s="234"/>
    </row>
    <row r="1039" spans="5:5" x14ac:dyDescent="0.25">
      <c r="E1039" s="234"/>
    </row>
    <row r="1040" spans="5:5" x14ac:dyDescent="0.25">
      <c r="E1040" s="234"/>
    </row>
    <row r="1041" spans="5:5" x14ac:dyDescent="0.25">
      <c r="E1041" s="234"/>
    </row>
    <row r="1042" spans="5:5" x14ac:dyDescent="0.25">
      <c r="E1042" s="234"/>
    </row>
    <row r="1043" spans="5:5" x14ac:dyDescent="0.25">
      <c r="E1043" s="234"/>
    </row>
    <row r="1044" spans="5:5" x14ac:dyDescent="0.25">
      <c r="E1044" s="234"/>
    </row>
    <row r="1045" spans="5:5" x14ac:dyDescent="0.25">
      <c r="E1045" s="234"/>
    </row>
    <row r="1046" spans="5:5" x14ac:dyDescent="0.25">
      <c r="E1046" s="234"/>
    </row>
    <row r="1047" spans="5:5" x14ac:dyDescent="0.25">
      <c r="E1047" s="234"/>
    </row>
    <row r="1048" spans="5:5" x14ac:dyDescent="0.25">
      <c r="E1048" s="234"/>
    </row>
    <row r="1049" spans="5:5" x14ac:dyDescent="0.25">
      <c r="E1049" s="234"/>
    </row>
    <row r="1050" spans="5:5" x14ac:dyDescent="0.25">
      <c r="E1050" s="234"/>
    </row>
    <row r="1051" spans="5:5" x14ac:dyDescent="0.25">
      <c r="E1051" s="234"/>
    </row>
    <row r="1052" spans="5:5" x14ac:dyDescent="0.25">
      <c r="E1052" s="234"/>
    </row>
    <row r="1053" spans="5:5" x14ac:dyDescent="0.25">
      <c r="E1053" s="234"/>
    </row>
    <row r="1054" spans="5:5" x14ac:dyDescent="0.25">
      <c r="E1054" s="234"/>
    </row>
    <row r="1055" spans="5:5" x14ac:dyDescent="0.25">
      <c r="E1055" s="234"/>
    </row>
    <row r="1056" spans="5:5" x14ac:dyDescent="0.25">
      <c r="E1056" s="234"/>
    </row>
    <row r="1057" spans="5:5" x14ac:dyDescent="0.25">
      <c r="E1057" s="234"/>
    </row>
    <row r="1058" spans="5:5" x14ac:dyDescent="0.25">
      <c r="E1058" s="234"/>
    </row>
    <row r="1059" spans="5:5" x14ac:dyDescent="0.25">
      <c r="E1059" s="234"/>
    </row>
    <row r="1060" spans="5:5" x14ac:dyDescent="0.25">
      <c r="E1060" s="234"/>
    </row>
    <row r="1061" spans="5:5" x14ac:dyDescent="0.25">
      <c r="E1061" s="234"/>
    </row>
    <row r="1062" spans="5:5" x14ac:dyDescent="0.25">
      <c r="E1062" s="234"/>
    </row>
    <row r="1063" spans="5:5" x14ac:dyDescent="0.25">
      <c r="E1063" s="234"/>
    </row>
    <row r="1064" spans="5:5" x14ac:dyDescent="0.25">
      <c r="E1064" s="234"/>
    </row>
    <row r="1065" spans="5:5" x14ac:dyDescent="0.25">
      <c r="E1065" s="234"/>
    </row>
    <row r="1066" spans="5:5" x14ac:dyDescent="0.25">
      <c r="E1066" s="234"/>
    </row>
    <row r="1067" spans="5:5" x14ac:dyDescent="0.25">
      <c r="E1067" s="234"/>
    </row>
    <row r="1068" spans="5:5" x14ac:dyDescent="0.25">
      <c r="E1068" s="234"/>
    </row>
    <row r="1069" spans="5:5" x14ac:dyDescent="0.25">
      <c r="E1069" s="234"/>
    </row>
    <row r="1070" spans="5:5" x14ac:dyDescent="0.25">
      <c r="E1070" s="234"/>
    </row>
    <row r="1071" spans="5:5" x14ac:dyDescent="0.25">
      <c r="E1071" s="234"/>
    </row>
    <row r="1072" spans="5:5" x14ac:dyDescent="0.25">
      <c r="E1072" s="234"/>
    </row>
    <row r="1073" spans="5:5" x14ac:dyDescent="0.25">
      <c r="E1073" s="234"/>
    </row>
    <row r="1074" spans="5:5" x14ac:dyDescent="0.25">
      <c r="E1074" s="234"/>
    </row>
    <row r="1075" spans="5:5" x14ac:dyDescent="0.25">
      <c r="E1075" s="234"/>
    </row>
    <row r="1076" spans="5:5" x14ac:dyDescent="0.25">
      <c r="E1076" s="234"/>
    </row>
    <row r="1077" spans="5:5" x14ac:dyDescent="0.25">
      <c r="E1077" s="234"/>
    </row>
    <row r="1078" spans="5:5" x14ac:dyDescent="0.25">
      <c r="E1078" s="234"/>
    </row>
    <row r="1079" spans="5:5" x14ac:dyDescent="0.25">
      <c r="E1079" s="234"/>
    </row>
    <row r="1080" spans="5:5" x14ac:dyDescent="0.25">
      <c r="E1080" s="234"/>
    </row>
    <row r="1081" spans="5:5" x14ac:dyDescent="0.25">
      <c r="E1081" s="234"/>
    </row>
    <row r="1082" spans="5:5" x14ac:dyDescent="0.25">
      <c r="E1082" s="234"/>
    </row>
    <row r="1083" spans="5:5" x14ac:dyDescent="0.25">
      <c r="E1083" s="234"/>
    </row>
    <row r="1084" spans="5:5" x14ac:dyDescent="0.25">
      <c r="E1084" s="234"/>
    </row>
    <row r="1085" spans="5:5" x14ac:dyDescent="0.25">
      <c r="E1085" s="234"/>
    </row>
    <row r="1086" spans="5:5" x14ac:dyDescent="0.25">
      <c r="E1086" s="234"/>
    </row>
    <row r="1087" spans="5:5" x14ac:dyDescent="0.25">
      <c r="E1087" s="234"/>
    </row>
    <row r="1088" spans="5:5" x14ac:dyDescent="0.25">
      <c r="E1088" s="234"/>
    </row>
    <row r="1089" spans="5:5" x14ac:dyDescent="0.25">
      <c r="E1089" s="234"/>
    </row>
    <row r="1090" spans="5:5" x14ac:dyDescent="0.25">
      <c r="E1090" s="234"/>
    </row>
    <row r="1091" spans="5:5" x14ac:dyDescent="0.25">
      <c r="E1091" s="234"/>
    </row>
    <row r="1092" spans="5:5" x14ac:dyDescent="0.25">
      <c r="E1092" s="234"/>
    </row>
    <row r="1093" spans="5:5" x14ac:dyDescent="0.25">
      <c r="E1093" s="234"/>
    </row>
    <row r="1094" spans="5:5" x14ac:dyDescent="0.25">
      <c r="E1094" s="234"/>
    </row>
    <row r="1095" spans="5:5" x14ac:dyDescent="0.25">
      <c r="E1095" s="234"/>
    </row>
    <row r="1096" spans="5:5" x14ac:dyDescent="0.25">
      <c r="E1096" s="234"/>
    </row>
    <row r="1097" spans="5:5" x14ac:dyDescent="0.25">
      <c r="E1097" s="234"/>
    </row>
    <row r="1098" spans="5:5" x14ac:dyDescent="0.25">
      <c r="E1098" s="234"/>
    </row>
    <row r="1099" spans="5:5" x14ac:dyDescent="0.25">
      <c r="E1099" s="234"/>
    </row>
    <row r="1100" spans="5:5" x14ac:dyDescent="0.25">
      <c r="E1100" s="234"/>
    </row>
    <row r="1101" spans="5:5" x14ac:dyDescent="0.25">
      <c r="E1101" s="234"/>
    </row>
    <row r="1102" spans="5:5" x14ac:dyDescent="0.25">
      <c r="E1102" s="234"/>
    </row>
    <row r="1103" spans="5:5" x14ac:dyDescent="0.25">
      <c r="E1103" s="234"/>
    </row>
    <row r="1104" spans="5:5" x14ac:dyDescent="0.25">
      <c r="E1104" s="234"/>
    </row>
    <row r="1105" spans="5:5" x14ac:dyDescent="0.25">
      <c r="E1105" s="234"/>
    </row>
    <row r="1106" spans="5:5" x14ac:dyDescent="0.25">
      <c r="E1106" s="234"/>
    </row>
    <row r="1107" spans="5:5" x14ac:dyDescent="0.25">
      <c r="E1107" s="234"/>
    </row>
    <row r="1108" spans="5:5" x14ac:dyDescent="0.25">
      <c r="E1108" s="234"/>
    </row>
    <row r="1109" spans="5:5" x14ac:dyDescent="0.25">
      <c r="E1109" s="234"/>
    </row>
    <row r="1110" spans="5:5" x14ac:dyDescent="0.25">
      <c r="E1110" s="234"/>
    </row>
    <row r="1111" spans="5:5" x14ac:dyDescent="0.25">
      <c r="E1111" s="234"/>
    </row>
    <row r="1112" spans="5:5" x14ac:dyDescent="0.25">
      <c r="E1112" s="234"/>
    </row>
    <row r="1113" spans="5:5" x14ac:dyDescent="0.25">
      <c r="E1113" s="234"/>
    </row>
    <row r="1114" spans="5:5" x14ac:dyDescent="0.25">
      <c r="E1114" s="234"/>
    </row>
    <row r="1115" spans="5:5" x14ac:dyDescent="0.25">
      <c r="E1115" s="234"/>
    </row>
    <row r="1116" spans="5:5" x14ac:dyDescent="0.25">
      <c r="E1116" s="234"/>
    </row>
    <row r="1117" spans="5:5" x14ac:dyDescent="0.25">
      <c r="E1117" s="234"/>
    </row>
    <row r="1118" spans="5:5" x14ac:dyDescent="0.25">
      <c r="E1118" s="234"/>
    </row>
    <row r="1119" spans="5:5" x14ac:dyDescent="0.25">
      <c r="E1119" s="234"/>
    </row>
    <row r="1120" spans="5:5" x14ac:dyDescent="0.25">
      <c r="E1120" s="234"/>
    </row>
    <row r="1121" spans="5:5" x14ac:dyDescent="0.25">
      <c r="E1121" s="234"/>
    </row>
    <row r="1122" spans="5:5" x14ac:dyDescent="0.25">
      <c r="E1122" s="234"/>
    </row>
    <row r="1123" spans="5:5" x14ac:dyDescent="0.25">
      <c r="E1123" s="234"/>
    </row>
    <row r="1124" spans="5:5" x14ac:dyDescent="0.25">
      <c r="E1124" s="234"/>
    </row>
    <row r="1125" spans="5:5" x14ac:dyDescent="0.25">
      <c r="E1125" s="234"/>
    </row>
    <row r="1126" spans="5:5" x14ac:dyDescent="0.25">
      <c r="E1126" s="234"/>
    </row>
    <row r="1127" spans="5:5" x14ac:dyDescent="0.25">
      <c r="E1127" s="234"/>
    </row>
    <row r="1128" spans="5:5" x14ac:dyDescent="0.25">
      <c r="E1128" s="234"/>
    </row>
    <row r="1129" spans="5:5" x14ac:dyDescent="0.25">
      <c r="E1129" s="234"/>
    </row>
    <row r="1130" spans="5:5" x14ac:dyDescent="0.25">
      <c r="E1130" s="234"/>
    </row>
    <row r="1131" spans="5:5" x14ac:dyDescent="0.25">
      <c r="E1131" s="234"/>
    </row>
    <row r="1132" spans="5:5" x14ac:dyDescent="0.25">
      <c r="E1132" s="234"/>
    </row>
    <row r="1133" spans="5:5" x14ac:dyDescent="0.25">
      <c r="E1133" s="234"/>
    </row>
    <row r="1134" spans="5:5" x14ac:dyDescent="0.25">
      <c r="E1134" s="234"/>
    </row>
    <row r="1135" spans="5:5" x14ac:dyDescent="0.25">
      <c r="E1135" s="234"/>
    </row>
    <row r="1136" spans="5:5" x14ac:dyDescent="0.25">
      <c r="E1136" s="234"/>
    </row>
    <row r="1137" spans="5:5" x14ac:dyDescent="0.25">
      <c r="E1137" s="234"/>
    </row>
    <row r="1138" spans="5:5" x14ac:dyDescent="0.25">
      <c r="E1138" s="234"/>
    </row>
    <row r="1139" spans="5:5" x14ac:dyDescent="0.25">
      <c r="E1139" s="234"/>
    </row>
    <row r="1140" spans="5:5" x14ac:dyDescent="0.25">
      <c r="E1140" s="234"/>
    </row>
    <row r="1141" spans="5:5" x14ac:dyDescent="0.25">
      <c r="E1141" s="234"/>
    </row>
    <row r="1142" spans="5:5" x14ac:dyDescent="0.25">
      <c r="E1142" s="234"/>
    </row>
    <row r="1143" spans="5:5" x14ac:dyDescent="0.25">
      <c r="E1143" s="234"/>
    </row>
    <row r="1144" spans="5:5" x14ac:dyDescent="0.25">
      <c r="E1144" s="234"/>
    </row>
    <row r="1145" spans="5:5" x14ac:dyDescent="0.25">
      <c r="E1145" s="234"/>
    </row>
    <row r="1146" spans="5:5" x14ac:dyDescent="0.25">
      <c r="E1146" s="234"/>
    </row>
    <row r="1147" spans="5:5" x14ac:dyDescent="0.25">
      <c r="E1147" s="234"/>
    </row>
    <row r="1148" spans="5:5" x14ac:dyDescent="0.25">
      <c r="E1148" s="234"/>
    </row>
    <row r="1149" spans="5:5" x14ac:dyDescent="0.25">
      <c r="E1149" s="234"/>
    </row>
    <row r="1150" spans="5:5" x14ac:dyDescent="0.25">
      <c r="E1150" s="234"/>
    </row>
    <row r="1151" spans="5:5" x14ac:dyDescent="0.25">
      <c r="E1151" s="234"/>
    </row>
    <row r="1152" spans="5:5" x14ac:dyDescent="0.25">
      <c r="E1152" s="234"/>
    </row>
    <row r="1153" spans="5:5" x14ac:dyDescent="0.25">
      <c r="E1153" s="234"/>
    </row>
    <row r="1154" spans="5:5" x14ac:dyDescent="0.25">
      <c r="E1154" s="234"/>
    </row>
    <row r="1155" spans="5:5" x14ac:dyDescent="0.25">
      <c r="E1155" s="234"/>
    </row>
    <row r="1156" spans="5:5" x14ac:dyDescent="0.25">
      <c r="E1156" s="234"/>
    </row>
    <row r="1157" spans="5:5" x14ac:dyDescent="0.25">
      <c r="E1157" s="234"/>
    </row>
    <row r="1158" spans="5:5" x14ac:dyDescent="0.25">
      <c r="E1158" s="234"/>
    </row>
    <row r="1159" spans="5:5" x14ac:dyDescent="0.25">
      <c r="E1159" s="234"/>
    </row>
    <row r="1160" spans="5:5" x14ac:dyDescent="0.25">
      <c r="E1160" s="234"/>
    </row>
    <row r="1161" spans="5:5" x14ac:dyDescent="0.25">
      <c r="E1161" s="234"/>
    </row>
    <row r="1162" spans="5:5" x14ac:dyDescent="0.25">
      <c r="E1162" s="234"/>
    </row>
    <row r="1163" spans="5:5" x14ac:dyDescent="0.25">
      <c r="E1163" s="234"/>
    </row>
    <row r="1164" spans="5:5" x14ac:dyDescent="0.25">
      <c r="E1164" s="234"/>
    </row>
    <row r="1165" spans="5:5" x14ac:dyDescent="0.25">
      <c r="E1165" s="234"/>
    </row>
    <row r="1166" spans="5:5" x14ac:dyDescent="0.25">
      <c r="E1166" s="234"/>
    </row>
    <row r="1167" spans="5:5" x14ac:dyDescent="0.25">
      <c r="E1167" s="234"/>
    </row>
    <row r="1168" spans="5:5" x14ac:dyDescent="0.25">
      <c r="E1168" s="234"/>
    </row>
    <row r="1169" spans="5:5" x14ac:dyDescent="0.25">
      <c r="E1169" s="234"/>
    </row>
    <row r="1170" spans="5:5" x14ac:dyDescent="0.25">
      <c r="E1170" s="234"/>
    </row>
    <row r="1171" spans="5:5" x14ac:dyDescent="0.25">
      <c r="E1171" s="234"/>
    </row>
    <row r="1172" spans="5:5" x14ac:dyDescent="0.25">
      <c r="E1172" s="234"/>
    </row>
    <row r="1173" spans="5:5" x14ac:dyDescent="0.25">
      <c r="E1173" s="234"/>
    </row>
    <row r="1174" spans="5:5" x14ac:dyDescent="0.25">
      <c r="E1174" s="234"/>
    </row>
    <row r="1175" spans="5:5" x14ac:dyDescent="0.25">
      <c r="E1175" s="234"/>
    </row>
    <row r="1176" spans="5:5" x14ac:dyDescent="0.25">
      <c r="E1176" s="234"/>
    </row>
    <row r="1177" spans="5:5" x14ac:dyDescent="0.25">
      <c r="E1177" s="234"/>
    </row>
    <row r="1178" spans="5:5" x14ac:dyDescent="0.25">
      <c r="E1178" s="234"/>
    </row>
    <row r="1179" spans="5:5" x14ac:dyDescent="0.25">
      <c r="E1179" s="234"/>
    </row>
    <row r="1180" spans="5:5" x14ac:dyDescent="0.25">
      <c r="E1180" s="234"/>
    </row>
    <row r="1181" spans="5:5" x14ac:dyDescent="0.25">
      <c r="E1181" s="234"/>
    </row>
    <row r="1182" spans="5:5" x14ac:dyDescent="0.25">
      <c r="E1182" s="234"/>
    </row>
    <row r="1183" spans="5:5" x14ac:dyDescent="0.25">
      <c r="E1183" s="234"/>
    </row>
    <row r="1184" spans="5:5" x14ac:dyDescent="0.25">
      <c r="E1184" s="234"/>
    </row>
    <row r="1185" spans="5:5" x14ac:dyDescent="0.25">
      <c r="E1185" s="234"/>
    </row>
    <row r="1186" spans="5:5" x14ac:dyDescent="0.25">
      <c r="E1186" s="234"/>
    </row>
    <row r="1187" spans="5:5" x14ac:dyDescent="0.25">
      <c r="E1187" s="234"/>
    </row>
    <row r="1188" spans="5:5" x14ac:dyDescent="0.25">
      <c r="E1188" s="234"/>
    </row>
    <row r="1189" spans="5:5" x14ac:dyDescent="0.25">
      <c r="E1189" s="234"/>
    </row>
    <row r="1190" spans="5:5" x14ac:dyDescent="0.25">
      <c r="E1190" s="234"/>
    </row>
    <row r="1191" spans="5:5" x14ac:dyDescent="0.25">
      <c r="E1191" s="234"/>
    </row>
    <row r="1192" spans="5:5" x14ac:dyDescent="0.25">
      <c r="E1192" s="234"/>
    </row>
    <row r="1193" spans="5:5" x14ac:dyDescent="0.25">
      <c r="E1193" s="234"/>
    </row>
    <row r="1194" spans="5:5" x14ac:dyDescent="0.25">
      <c r="E1194" s="234"/>
    </row>
    <row r="1195" spans="5:5" x14ac:dyDescent="0.25">
      <c r="E1195" s="234"/>
    </row>
    <row r="1196" spans="5:5" x14ac:dyDescent="0.25">
      <c r="E1196" s="234"/>
    </row>
    <row r="1197" spans="5:5" x14ac:dyDescent="0.25">
      <c r="E1197" s="234"/>
    </row>
    <row r="1198" spans="5:5" x14ac:dyDescent="0.25">
      <c r="E1198" s="234"/>
    </row>
    <row r="1199" spans="5:5" x14ac:dyDescent="0.25">
      <c r="E1199" s="234"/>
    </row>
    <row r="1200" spans="5:5" x14ac:dyDescent="0.25">
      <c r="E1200" s="234"/>
    </row>
    <row r="1201" spans="5:5" x14ac:dyDescent="0.25">
      <c r="E1201" s="234"/>
    </row>
    <row r="1202" spans="5:5" x14ac:dyDescent="0.25">
      <c r="E1202" s="234"/>
    </row>
    <row r="1203" spans="5:5" x14ac:dyDescent="0.25">
      <c r="E1203" s="234"/>
    </row>
    <row r="1204" spans="5:5" x14ac:dyDescent="0.25">
      <c r="E1204" s="234"/>
    </row>
    <row r="1205" spans="5:5" x14ac:dyDescent="0.25">
      <c r="E1205" s="234"/>
    </row>
    <row r="1206" spans="5:5" x14ac:dyDescent="0.25">
      <c r="E1206" s="234"/>
    </row>
    <row r="1207" spans="5:5" x14ac:dyDescent="0.25">
      <c r="E1207" s="234"/>
    </row>
    <row r="1208" spans="5:5" x14ac:dyDescent="0.25">
      <c r="E1208" s="234"/>
    </row>
    <row r="1209" spans="5:5" x14ac:dyDescent="0.25">
      <c r="E1209" s="234"/>
    </row>
    <row r="1210" spans="5:5" x14ac:dyDescent="0.25">
      <c r="E1210" s="234"/>
    </row>
    <row r="1211" spans="5:5" x14ac:dyDescent="0.25">
      <c r="E1211" s="234"/>
    </row>
    <row r="1212" spans="5:5" x14ac:dyDescent="0.25">
      <c r="E1212" s="234"/>
    </row>
    <row r="1213" spans="5:5" x14ac:dyDescent="0.25">
      <c r="E1213" s="234"/>
    </row>
    <row r="1214" spans="5:5" x14ac:dyDescent="0.25">
      <c r="E1214" s="234"/>
    </row>
    <row r="1215" spans="5:5" x14ac:dyDescent="0.25">
      <c r="E1215" s="234"/>
    </row>
    <row r="1216" spans="5:5" x14ac:dyDescent="0.25">
      <c r="E1216" s="234"/>
    </row>
    <row r="1217" spans="5:5" x14ac:dyDescent="0.25">
      <c r="E1217" s="234"/>
    </row>
    <row r="1218" spans="5:5" x14ac:dyDescent="0.25">
      <c r="E1218" s="234"/>
    </row>
    <row r="1219" spans="5:5" x14ac:dyDescent="0.25">
      <c r="E1219" s="234"/>
    </row>
    <row r="1220" spans="5:5" x14ac:dyDescent="0.25">
      <c r="E1220" s="234"/>
    </row>
    <row r="1221" spans="5:5" x14ac:dyDescent="0.25">
      <c r="E1221" s="234"/>
    </row>
    <row r="1222" spans="5:5" x14ac:dyDescent="0.25">
      <c r="E1222" s="234"/>
    </row>
    <row r="1223" spans="5:5" x14ac:dyDescent="0.25">
      <c r="E1223" s="234"/>
    </row>
    <row r="1224" spans="5:5" x14ac:dyDescent="0.25">
      <c r="E1224" s="234"/>
    </row>
    <row r="1225" spans="5:5" x14ac:dyDescent="0.25">
      <c r="E1225" s="234"/>
    </row>
    <row r="1226" spans="5:5" x14ac:dyDescent="0.25">
      <c r="E1226" s="234"/>
    </row>
    <row r="1227" spans="5:5" x14ac:dyDescent="0.25">
      <c r="E1227" s="234"/>
    </row>
    <row r="1228" spans="5:5" x14ac:dyDescent="0.25">
      <c r="E1228" s="234"/>
    </row>
    <row r="1229" spans="5:5" x14ac:dyDescent="0.25">
      <c r="E1229" s="234"/>
    </row>
    <row r="1230" spans="5:5" x14ac:dyDescent="0.25">
      <c r="E1230" s="234"/>
    </row>
    <row r="1231" spans="5:5" x14ac:dyDescent="0.25">
      <c r="E1231" s="234"/>
    </row>
    <row r="1232" spans="5:5" x14ac:dyDescent="0.25">
      <c r="E1232" s="234"/>
    </row>
    <row r="1233" spans="5:5" x14ac:dyDescent="0.25">
      <c r="E1233" s="234"/>
    </row>
    <row r="1234" spans="5:5" x14ac:dyDescent="0.25">
      <c r="E1234" s="234"/>
    </row>
    <row r="1235" spans="5:5" x14ac:dyDescent="0.25">
      <c r="E1235" s="234"/>
    </row>
    <row r="1236" spans="5:5" x14ac:dyDescent="0.25">
      <c r="E1236" s="234"/>
    </row>
    <row r="1237" spans="5:5" x14ac:dyDescent="0.25">
      <c r="E1237" s="234"/>
    </row>
    <row r="1238" spans="5:5" x14ac:dyDescent="0.25">
      <c r="E1238" s="234"/>
    </row>
    <row r="1239" spans="5:5" x14ac:dyDescent="0.25">
      <c r="E1239" s="234"/>
    </row>
    <row r="1240" spans="5:5" x14ac:dyDescent="0.25">
      <c r="E1240" s="234"/>
    </row>
    <row r="1241" spans="5:5" x14ac:dyDescent="0.25">
      <c r="E1241" s="234"/>
    </row>
    <row r="1242" spans="5:5" x14ac:dyDescent="0.25">
      <c r="E1242" s="234"/>
    </row>
    <row r="1243" spans="5:5" x14ac:dyDescent="0.25">
      <c r="E1243" s="234"/>
    </row>
    <row r="1244" spans="5:5" x14ac:dyDescent="0.25">
      <c r="E1244" s="234"/>
    </row>
    <row r="1245" spans="5:5" x14ac:dyDescent="0.25">
      <c r="E1245" s="234"/>
    </row>
    <row r="1246" spans="5:5" x14ac:dyDescent="0.25">
      <c r="E1246" s="234"/>
    </row>
    <row r="1247" spans="5:5" x14ac:dyDescent="0.25">
      <c r="E1247" s="234"/>
    </row>
    <row r="1248" spans="5:5" x14ac:dyDescent="0.25">
      <c r="E1248" s="234"/>
    </row>
    <row r="1249" spans="5:5" x14ac:dyDescent="0.25">
      <c r="E1249" s="234"/>
    </row>
    <row r="1250" spans="5:5" x14ac:dyDescent="0.25">
      <c r="E1250" s="234"/>
    </row>
    <row r="1251" spans="5:5" x14ac:dyDescent="0.25">
      <c r="E1251" s="234"/>
    </row>
    <row r="1252" spans="5:5" x14ac:dyDescent="0.25">
      <c r="E1252" s="234"/>
    </row>
    <row r="1253" spans="5:5" x14ac:dyDescent="0.25">
      <c r="E1253" s="234"/>
    </row>
    <row r="1254" spans="5:5" x14ac:dyDescent="0.25">
      <c r="E1254" s="234"/>
    </row>
    <row r="1255" spans="5:5" x14ac:dyDescent="0.25">
      <c r="E1255" s="234"/>
    </row>
    <row r="1256" spans="5:5" x14ac:dyDescent="0.25">
      <c r="E1256" s="234"/>
    </row>
    <row r="1257" spans="5:5" x14ac:dyDescent="0.25">
      <c r="E1257" s="234"/>
    </row>
    <row r="1258" spans="5:5" x14ac:dyDescent="0.25">
      <c r="E1258" s="234"/>
    </row>
    <row r="1259" spans="5:5" x14ac:dyDescent="0.25">
      <c r="E1259" s="234"/>
    </row>
    <row r="1260" spans="5:5" x14ac:dyDescent="0.25">
      <c r="E1260" s="234"/>
    </row>
    <row r="1261" spans="5:5" x14ac:dyDescent="0.25">
      <c r="E1261" s="234"/>
    </row>
    <row r="1262" spans="5:5" x14ac:dyDescent="0.25">
      <c r="E1262" s="234"/>
    </row>
    <row r="1263" spans="5:5" x14ac:dyDescent="0.25">
      <c r="E1263" s="234"/>
    </row>
    <row r="1264" spans="5:5" x14ac:dyDescent="0.25">
      <c r="E1264" s="234"/>
    </row>
    <row r="1265" spans="5:5" x14ac:dyDescent="0.25">
      <c r="E1265" s="234"/>
    </row>
    <row r="1266" spans="5:5" x14ac:dyDescent="0.25">
      <c r="E1266" s="234"/>
    </row>
    <row r="1267" spans="5:5" x14ac:dyDescent="0.25">
      <c r="E1267" s="234"/>
    </row>
    <row r="1268" spans="5:5" x14ac:dyDescent="0.25">
      <c r="E1268" s="234"/>
    </row>
    <row r="1269" spans="5:5" x14ac:dyDescent="0.25">
      <c r="E1269" s="234"/>
    </row>
    <row r="1270" spans="5:5" x14ac:dyDescent="0.25">
      <c r="E1270" s="234"/>
    </row>
    <row r="1271" spans="5:5" x14ac:dyDescent="0.25">
      <c r="E1271" s="234"/>
    </row>
    <row r="1272" spans="5:5" x14ac:dyDescent="0.25">
      <c r="E1272" s="234"/>
    </row>
    <row r="1273" spans="5:5" x14ac:dyDescent="0.25">
      <c r="E1273" s="234"/>
    </row>
    <row r="1274" spans="5:5" x14ac:dyDescent="0.25">
      <c r="E1274" s="234"/>
    </row>
    <row r="1275" spans="5:5" x14ac:dyDescent="0.25">
      <c r="E1275" s="234"/>
    </row>
    <row r="1276" spans="5:5" x14ac:dyDescent="0.25">
      <c r="E1276" s="234"/>
    </row>
    <row r="1277" spans="5:5" x14ac:dyDescent="0.25">
      <c r="E1277" s="234"/>
    </row>
    <row r="1278" spans="5:5" x14ac:dyDescent="0.25">
      <c r="E1278" s="234"/>
    </row>
    <row r="1279" spans="5:5" x14ac:dyDescent="0.25">
      <c r="E1279" s="234"/>
    </row>
    <row r="1280" spans="5:5" x14ac:dyDescent="0.25">
      <c r="E1280" s="234"/>
    </row>
    <row r="1281" spans="5:5" x14ac:dyDescent="0.25">
      <c r="E1281" s="234"/>
    </row>
    <row r="1282" spans="5:5" x14ac:dyDescent="0.25">
      <c r="E1282" s="234"/>
    </row>
    <row r="1283" spans="5:5" x14ac:dyDescent="0.25">
      <c r="E1283" s="234"/>
    </row>
    <row r="1284" spans="5:5" x14ac:dyDescent="0.25">
      <c r="E1284" s="234"/>
    </row>
    <row r="1285" spans="5:5" x14ac:dyDescent="0.25">
      <c r="E1285" s="234"/>
    </row>
    <row r="1286" spans="5:5" x14ac:dyDescent="0.25">
      <c r="E1286" s="234"/>
    </row>
    <row r="1287" spans="5:5" x14ac:dyDescent="0.25">
      <c r="E1287" s="234"/>
    </row>
    <row r="1288" spans="5:5" x14ac:dyDescent="0.25">
      <c r="E1288" s="234"/>
    </row>
    <row r="1289" spans="5:5" x14ac:dyDescent="0.25">
      <c r="E1289" s="234"/>
    </row>
    <row r="1290" spans="5:5" x14ac:dyDescent="0.25">
      <c r="E1290" s="234"/>
    </row>
    <row r="1291" spans="5:5" x14ac:dyDescent="0.25">
      <c r="E1291" s="234"/>
    </row>
    <row r="1292" spans="5:5" x14ac:dyDescent="0.25">
      <c r="E1292" s="234"/>
    </row>
    <row r="1293" spans="5:5" x14ac:dyDescent="0.25">
      <c r="E1293" s="234"/>
    </row>
    <row r="1294" spans="5:5" x14ac:dyDescent="0.25">
      <c r="E1294" s="234"/>
    </row>
    <row r="1295" spans="5:5" x14ac:dyDescent="0.25">
      <c r="E1295" s="234"/>
    </row>
    <row r="1296" spans="5:5" x14ac:dyDescent="0.25">
      <c r="E1296" s="234"/>
    </row>
    <row r="1297" spans="5:5" x14ac:dyDescent="0.25">
      <c r="E1297" s="234"/>
    </row>
    <row r="1298" spans="5:5" x14ac:dyDescent="0.25">
      <c r="E1298" s="234"/>
    </row>
    <row r="1299" spans="5:5" x14ac:dyDescent="0.25">
      <c r="E1299" s="234"/>
    </row>
    <row r="1300" spans="5:5" x14ac:dyDescent="0.25">
      <c r="E1300" s="234"/>
    </row>
    <row r="1301" spans="5:5" x14ac:dyDescent="0.25">
      <c r="E1301" s="234"/>
    </row>
    <row r="1302" spans="5:5" x14ac:dyDescent="0.25">
      <c r="E1302" s="234"/>
    </row>
    <row r="1303" spans="5:5" x14ac:dyDescent="0.25">
      <c r="E1303" s="234"/>
    </row>
    <row r="1304" spans="5:5" x14ac:dyDescent="0.25">
      <c r="E1304" s="234"/>
    </row>
    <row r="1305" spans="5:5" x14ac:dyDescent="0.25">
      <c r="E1305" s="234"/>
    </row>
    <row r="1306" spans="5:5" x14ac:dyDescent="0.25">
      <c r="E1306" s="234"/>
    </row>
    <row r="1307" spans="5:5" x14ac:dyDescent="0.25">
      <c r="E1307" s="234"/>
    </row>
    <row r="1308" spans="5:5" x14ac:dyDescent="0.25">
      <c r="E1308" s="234"/>
    </row>
    <row r="1309" spans="5:5" x14ac:dyDescent="0.25">
      <c r="E1309" s="234"/>
    </row>
    <row r="1310" spans="5:5" x14ac:dyDescent="0.25">
      <c r="E1310" s="234"/>
    </row>
    <row r="1311" spans="5:5" x14ac:dyDescent="0.25">
      <c r="E1311" s="234"/>
    </row>
    <row r="1312" spans="5:5" x14ac:dyDescent="0.25">
      <c r="E1312" s="234"/>
    </row>
    <row r="1313" spans="5:5" x14ac:dyDescent="0.25">
      <c r="E1313" s="234"/>
    </row>
    <row r="1314" spans="5:5" x14ac:dyDescent="0.25">
      <c r="E1314" s="234"/>
    </row>
    <row r="1315" spans="5:5" x14ac:dyDescent="0.25">
      <c r="E1315" s="234"/>
    </row>
    <row r="1316" spans="5:5" x14ac:dyDescent="0.25">
      <c r="E1316" s="234"/>
    </row>
    <row r="1317" spans="5:5" x14ac:dyDescent="0.25">
      <c r="E1317" s="234"/>
    </row>
    <row r="1318" spans="5:5" x14ac:dyDescent="0.25">
      <c r="E1318" s="234"/>
    </row>
    <row r="1319" spans="5:5" x14ac:dyDescent="0.25">
      <c r="E1319" s="234"/>
    </row>
    <row r="1320" spans="5:5" x14ac:dyDescent="0.25">
      <c r="E1320" s="234"/>
    </row>
    <row r="1321" spans="5:5" x14ac:dyDescent="0.25">
      <c r="E1321" s="234"/>
    </row>
    <row r="1322" spans="5:5" x14ac:dyDescent="0.25">
      <c r="E1322" s="234"/>
    </row>
    <row r="1323" spans="5:5" x14ac:dyDescent="0.25">
      <c r="E1323" s="234"/>
    </row>
    <row r="1324" spans="5:5" x14ac:dyDescent="0.25">
      <c r="E1324" s="234"/>
    </row>
    <row r="1325" spans="5:5" x14ac:dyDescent="0.25">
      <c r="E1325" s="234"/>
    </row>
    <row r="1326" spans="5:5" x14ac:dyDescent="0.25">
      <c r="E1326" s="234"/>
    </row>
    <row r="1327" spans="5:5" x14ac:dyDescent="0.25">
      <c r="E1327" s="234"/>
    </row>
    <row r="1328" spans="5:5" x14ac:dyDescent="0.25">
      <c r="E1328" s="234"/>
    </row>
    <row r="1329" spans="5:5" x14ac:dyDescent="0.25">
      <c r="E1329" s="234"/>
    </row>
    <row r="1330" spans="5:5" x14ac:dyDescent="0.25">
      <c r="E1330" s="234"/>
    </row>
    <row r="1331" spans="5:5" x14ac:dyDescent="0.25">
      <c r="E1331" s="234"/>
    </row>
    <row r="1332" spans="5:5" x14ac:dyDescent="0.25">
      <c r="E1332" s="234"/>
    </row>
    <row r="1333" spans="5:5" x14ac:dyDescent="0.25">
      <c r="E1333" s="234"/>
    </row>
    <row r="1334" spans="5:5" x14ac:dyDescent="0.25">
      <c r="E1334" s="234"/>
    </row>
    <row r="1335" spans="5:5" x14ac:dyDescent="0.25">
      <c r="E1335" s="234"/>
    </row>
    <row r="1336" spans="5:5" x14ac:dyDescent="0.25">
      <c r="E1336" s="234"/>
    </row>
    <row r="1337" spans="5:5" x14ac:dyDescent="0.25">
      <c r="E1337" s="234"/>
    </row>
    <row r="1338" spans="5:5" x14ac:dyDescent="0.25">
      <c r="E1338" s="234"/>
    </row>
    <row r="1339" spans="5:5" x14ac:dyDescent="0.25">
      <c r="E1339" s="234"/>
    </row>
    <row r="1340" spans="5:5" x14ac:dyDescent="0.25">
      <c r="E1340" s="234"/>
    </row>
    <row r="1341" spans="5:5" x14ac:dyDescent="0.25">
      <c r="E1341" s="234"/>
    </row>
    <row r="1342" spans="5:5" x14ac:dyDescent="0.25">
      <c r="E1342" s="234"/>
    </row>
    <row r="1343" spans="5:5" x14ac:dyDescent="0.25">
      <c r="E1343" s="234"/>
    </row>
    <row r="1344" spans="5:5" x14ac:dyDescent="0.25">
      <c r="E1344" s="234"/>
    </row>
    <row r="1345" spans="5:5" x14ac:dyDescent="0.25">
      <c r="E1345" s="234"/>
    </row>
    <row r="1346" spans="5:5" x14ac:dyDescent="0.25">
      <c r="E1346" s="234"/>
    </row>
    <row r="1347" spans="5:5" x14ac:dyDescent="0.25">
      <c r="E1347" s="234"/>
    </row>
    <row r="1348" spans="5:5" x14ac:dyDescent="0.25">
      <c r="E1348" s="234"/>
    </row>
    <row r="1349" spans="5:5" x14ac:dyDescent="0.25">
      <c r="E1349" s="234"/>
    </row>
    <row r="1350" spans="5:5" x14ac:dyDescent="0.25">
      <c r="E1350" s="234"/>
    </row>
    <row r="1351" spans="5:5" x14ac:dyDescent="0.25">
      <c r="E1351" s="234"/>
    </row>
    <row r="1352" spans="5:5" x14ac:dyDescent="0.25">
      <c r="E1352" s="234"/>
    </row>
    <row r="1353" spans="5:5" x14ac:dyDescent="0.25">
      <c r="E1353" s="234"/>
    </row>
    <row r="1354" spans="5:5" x14ac:dyDescent="0.25">
      <c r="E1354" s="234"/>
    </row>
    <row r="1355" spans="5:5" x14ac:dyDescent="0.25">
      <c r="E1355" s="234"/>
    </row>
    <row r="1356" spans="5:5" x14ac:dyDescent="0.25">
      <c r="E1356" s="234"/>
    </row>
    <row r="1357" spans="5:5" x14ac:dyDescent="0.25">
      <c r="E1357" s="234"/>
    </row>
    <row r="1358" spans="5:5" x14ac:dyDescent="0.25">
      <c r="E1358" s="234"/>
    </row>
    <row r="1359" spans="5:5" x14ac:dyDescent="0.25">
      <c r="E1359" s="234"/>
    </row>
    <row r="1360" spans="5:5" x14ac:dyDescent="0.25">
      <c r="E1360" s="234"/>
    </row>
    <row r="1361" spans="5:5" x14ac:dyDescent="0.25">
      <c r="E1361" s="234"/>
    </row>
    <row r="1362" spans="5:5" x14ac:dyDescent="0.25">
      <c r="E1362" s="234"/>
    </row>
    <row r="1363" spans="5:5" x14ac:dyDescent="0.25">
      <c r="E1363" s="234"/>
    </row>
    <row r="1364" spans="5:5" x14ac:dyDescent="0.25">
      <c r="E1364" s="234"/>
    </row>
    <row r="1365" spans="5:5" x14ac:dyDescent="0.25">
      <c r="E1365" s="234"/>
    </row>
    <row r="1366" spans="5:5" x14ac:dyDescent="0.25">
      <c r="E1366" s="234"/>
    </row>
    <row r="1367" spans="5:5" x14ac:dyDescent="0.25">
      <c r="E1367" s="234"/>
    </row>
    <row r="1368" spans="5:5" x14ac:dyDescent="0.25">
      <c r="E1368" s="234"/>
    </row>
    <row r="1369" spans="5:5" x14ac:dyDescent="0.25">
      <c r="E1369" s="234"/>
    </row>
    <row r="1370" spans="5:5" x14ac:dyDescent="0.25">
      <c r="E1370" s="234"/>
    </row>
    <row r="1371" spans="5:5" x14ac:dyDescent="0.25">
      <c r="E1371" s="234"/>
    </row>
    <row r="1372" spans="5:5" x14ac:dyDescent="0.25">
      <c r="E1372" s="234"/>
    </row>
    <row r="1373" spans="5:5" x14ac:dyDescent="0.25">
      <c r="E1373" s="234"/>
    </row>
    <row r="1374" spans="5:5" x14ac:dyDescent="0.25">
      <c r="E1374" s="234"/>
    </row>
    <row r="1375" spans="5:5" x14ac:dyDescent="0.25">
      <c r="E1375" s="234"/>
    </row>
    <row r="1376" spans="5:5" x14ac:dyDescent="0.25">
      <c r="E1376" s="234"/>
    </row>
    <row r="1377" spans="5:5" x14ac:dyDescent="0.25">
      <c r="E1377" s="234"/>
    </row>
    <row r="1378" spans="5:5" x14ac:dyDescent="0.25">
      <c r="E1378" s="234"/>
    </row>
    <row r="1379" spans="5:5" x14ac:dyDescent="0.25">
      <c r="E1379" s="234"/>
    </row>
    <row r="1380" spans="5:5" x14ac:dyDescent="0.25">
      <c r="E1380" s="234"/>
    </row>
    <row r="1381" spans="5:5" x14ac:dyDescent="0.25">
      <c r="E1381" s="234"/>
    </row>
    <row r="1382" spans="5:5" x14ac:dyDescent="0.25">
      <c r="E1382" s="234"/>
    </row>
    <row r="1383" spans="5:5" x14ac:dyDescent="0.25">
      <c r="E1383" s="234"/>
    </row>
    <row r="1384" spans="5:5" x14ac:dyDescent="0.25">
      <c r="E1384" s="234"/>
    </row>
    <row r="1385" spans="5:5" x14ac:dyDescent="0.25">
      <c r="E1385" s="234"/>
    </row>
    <row r="1386" spans="5:5" x14ac:dyDescent="0.25">
      <c r="E1386" s="234"/>
    </row>
    <row r="1387" spans="5:5" x14ac:dyDescent="0.25">
      <c r="E1387" s="234"/>
    </row>
    <row r="1388" spans="5:5" x14ac:dyDescent="0.25">
      <c r="E1388" s="234"/>
    </row>
    <row r="1389" spans="5:5" x14ac:dyDescent="0.25">
      <c r="E1389" s="234"/>
    </row>
    <row r="1390" spans="5:5" x14ac:dyDescent="0.25">
      <c r="E1390" s="234"/>
    </row>
    <row r="1391" spans="5:5" x14ac:dyDescent="0.25">
      <c r="E1391" s="234"/>
    </row>
    <row r="1392" spans="5:5" x14ac:dyDescent="0.25">
      <c r="E1392" s="234"/>
    </row>
    <row r="1393" spans="5:5" x14ac:dyDescent="0.25">
      <c r="E1393" s="234"/>
    </row>
    <row r="1394" spans="5:5" x14ac:dyDescent="0.25">
      <c r="E1394" s="234"/>
    </row>
    <row r="1395" spans="5:5" x14ac:dyDescent="0.25">
      <c r="E1395" s="234"/>
    </row>
    <row r="1396" spans="5:5" x14ac:dyDescent="0.25">
      <c r="E1396" s="234"/>
    </row>
    <row r="1397" spans="5:5" x14ac:dyDescent="0.25">
      <c r="E1397" s="234"/>
    </row>
    <row r="1398" spans="5:5" x14ac:dyDescent="0.25">
      <c r="E1398" s="234"/>
    </row>
    <row r="1399" spans="5:5" x14ac:dyDescent="0.25">
      <c r="E1399" s="234"/>
    </row>
    <row r="1400" spans="5:5" x14ac:dyDescent="0.25">
      <c r="E1400" s="234"/>
    </row>
    <row r="1401" spans="5:5" x14ac:dyDescent="0.25">
      <c r="E1401" s="234"/>
    </row>
    <row r="1402" spans="5:5" x14ac:dyDescent="0.25">
      <c r="E1402" s="234"/>
    </row>
    <row r="1403" spans="5:5" x14ac:dyDescent="0.25">
      <c r="E1403" s="234"/>
    </row>
    <row r="1404" spans="5:5" x14ac:dyDescent="0.25">
      <c r="E1404" s="234"/>
    </row>
    <row r="1405" spans="5:5" x14ac:dyDescent="0.25">
      <c r="E1405" s="234"/>
    </row>
    <row r="1406" spans="5:5" x14ac:dyDescent="0.25">
      <c r="E1406" s="234"/>
    </row>
    <row r="1407" spans="5:5" x14ac:dyDescent="0.25">
      <c r="E1407" s="234"/>
    </row>
    <row r="1408" spans="5:5" x14ac:dyDescent="0.25">
      <c r="E1408" s="234"/>
    </row>
    <row r="1409" spans="5:5" x14ac:dyDescent="0.25">
      <c r="E1409" s="234"/>
    </row>
    <row r="1410" spans="5:5" x14ac:dyDescent="0.25">
      <c r="E1410" s="234"/>
    </row>
    <row r="1411" spans="5:5" x14ac:dyDescent="0.25">
      <c r="E1411" s="234"/>
    </row>
    <row r="1412" spans="5:5" x14ac:dyDescent="0.25">
      <c r="E1412" s="234"/>
    </row>
    <row r="1413" spans="5:5" x14ac:dyDescent="0.25">
      <c r="E1413" s="234"/>
    </row>
    <row r="1414" spans="5:5" x14ac:dyDescent="0.25">
      <c r="E1414" s="234"/>
    </row>
    <row r="1415" spans="5:5" x14ac:dyDescent="0.25">
      <c r="E1415" s="234"/>
    </row>
    <row r="1416" spans="5:5" x14ac:dyDescent="0.25">
      <c r="E1416" s="234"/>
    </row>
    <row r="1417" spans="5:5" x14ac:dyDescent="0.25">
      <c r="E1417" s="234"/>
    </row>
    <row r="1418" spans="5:5" x14ac:dyDescent="0.25">
      <c r="E1418" s="234"/>
    </row>
    <row r="1419" spans="5:5" x14ac:dyDescent="0.25">
      <c r="E1419" s="234"/>
    </row>
    <row r="1420" spans="5:5" x14ac:dyDescent="0.25">
      <c r="E1420" s="234"/>
    </row>
    <row r="1421" spans="5:5" x14ac:dyDescent="0.25">
      <c r="E1421" s="234"/>
    </row>
    <row r="1422" spans="5:5" x14ac:dyDescent="0.25">
      <c r="E1422" s="234"/>
    </row>
    <row r="1423" spans="5:5" x14ac:dyDescent="0.25">
      <c r="E1423" s="234"/>
    </row>
    <row r="1424" spans="5:5" x14ac:dyDescent="0.25">
      <c r="E1424" s="234"/>
    </row>
    <row r="1425" spans="5:5" x14ac:dyDescent="0.25">
      <c r="E1425" s="234"/>
    </row>
    <row r="1426" spans="5:5" x14ac:dyDescent="0.25">
      <c r="E1426" s="234"/>
    </row>
    <row r="1427" spans="5:5" x14ac:dyDescent="0.25">
      <c r="E1427" s="234"/>
    </row>
    <row r="1428" spans="5:5" x14ac:dyDescent="0.25">
      <c r="E1428" s="234"/>
    </row>
    <row r="1429" spans="5:5" x14ac:dyDescent="0.25">
      <c r="E1429" s="234"/>
    </row>
    <row r="1430" spans="5:5" x14ac:dyDescent="0.25">
      <c r="E1430" s="234"/>
    </row>
    <row r="1431" spans="5:5" x14ac:dyDescent="0.25">
      <c r="E1431" s="234"/>
    </row>
    <row r="1432" spans="5:5" x14ac:dyDescent="0.25">
      <c r="E1432" s="234"/>
    </row>
    <row r="1433" spans="5:5" x14ac:dyDescent="0.25">
      <c r="E1433" s="234"/>
    </row>
    <row r="1434" spans="5:5" x14ac:dyDescent="0.25">
      <c r="E1434" s="234"/>
    </row>
    <row r="1435" spans="5:5" x14ac:dyDescent="0.25">
      <c r="E1435" s="234"/>
    </row>
    <row r="1436" spans="5:5" x14ac:dyDescent="0.25">
      <c r="E1436" s="234"/>
    </row>
    <row r="1437" spans="5:5" x14ac:dyDescent="0.25">
      <c r="E1437" s="234"/>
    </row>
    <row r="1438" spans="5:5" x14ac:dyDescent="0.25">
      <c r="E1438" s="234"/>
    </row>
    <row r="1439" spans="5:5" x14ac:dyDescent="0.25">
      <c r="E1439" s="234"/>
    </row>
    <row r="1440" spans="5:5" x14ac:dyDescent="0.25">
      <c r="E1440" s="234"/>
    </row>
    <row r="1441" spans="5:5" x14ac:dyDescent="0.25">
      <c r="E1441" s="234"/>
    </row>
    <row r="1442" spans="5:5" x14ac:dyDescent="0.25">
      <c r="E1442" s="234"/>
    </row>
    <row r="1443" spans="5:5" x14ac:dyDescent="0.25">
      <c r="E1443" s="234"/>
    </row>
    <row r="1444" spans="5:5" x14ac:dyDescent="0.25">
      <c r="E1444" s="234"/>
    </row>
    <row r="1445" spans="5:5" x14ac:dyDescent="0.25">
      <c r="E1445" s="234"/>
    </row>
    <row r="1446" spans="5:5" x14ac:dyDescent="0.25">
      <c r="E1446" s="234"/>
    </row>
    <row r="1447" spans="5:5" x14ac:dyDescent="0.25">
      <c r="E1447" s="234"/>
    </row>
    <row r="1448" spans="5:5" x14ac:dyDescent="0.25">
      <c r="E1448" s="234"/>
    </row>
    <row r="1449" spans="5:5" x14ac:dyDescent="0.25">
      <c r="E1449" s="234"/>
    </row>
    <row r="1450" spans="5:5" x14ac:dyDescent="0.25">
      <c r="E1450" s="234"/>
    </row>
    <row r="1451" spans="5:5" x14ac:dyDescent="0.25">
      <c r="E1451" s="234"/>
    </row>
    <row r="1452" spans="5:5" x14ac:dyDescent="0.25">
      <c r="E1452" s="234"/>
    </row>
    <row r="1453" spans="5:5" x14ac:dyDescent="0.25">
      <c r="E1453" s="234"/>
    </row>
    <row r="1454" spans="5:5" x14ac:dyDescent="0.25">
      <c r="E1454" s="234"/>
    </row>
    <row r="1455" spans="5:5" x14ac:dyDescent="0.25">
      <c r="E1455" s="234"/>
    </row>
    <row r="1456" spans="5:5" x14ac:dyDescent="0.25">
      <c r="E1456" s="234"/>
    </row>
    <row r="1457" spans="5:5" x14ac:dyDescent="0.25">
      <c r="E1457" s="234"/>
    </row>
    <row r="1458" spans="5:5" x14ac:dyDescent="0.25">
      <c r="E1458" s="234"/>
    </row>
    <row r="1459" spans="5:5" x14ac:dyDescent="0.25">
      <c r="E1459" s="234"/>
    </row>
    <row r="1460" spans="5:5" x14ac:dyDescent="0.25">
      <c r="E1460" s="234"/>
    </row>
    <row r="1461" spans="5:5" x14ac:dyDescent="0.25">
      <c r="E1461" s="234"/>
    </row>
    <row r="1462" spans="5:5" x14ac:dyDescent="0.25">
      <c r="E1462" s="234"/>
    </row>
    <row r="1463" spans="5:5" x14ac:dyDescent="0.25">
      <c r="E1463" s="234"/>
    </row>
    <row r="1464" spans="5:5" x14ac:dyDescent="0.25">
      <c r="E1464" s="234"/>
    </row>
    <row r="1465" spans="5:5" x14ac:dyDescent="0.25">
      <c r="E1465" s="234"/>
    </row>
    <row r="1466" spans="5:5" x14ac:dyDescent="0.25">
      <c r="E1466" s="234"/>
    </row>
    <row r="1467" spans="5:5" x14ac:dyDescent="0.25">
      <c r="E1467" s="234"/>
    </row>
    <row r="1468" spans="5:5" x14ac:dyDescent="0.25">
      <c r="E1468" s="234"/>
    </row>
    <row r="1469" spans="5:5" x14ac:dyDescent="0.25">
      <c r="E1469" s="234"/>
    </row>
    <row r="1470" spans="5:5" x14ac:dyDescent="0.25">
      <c r="E1470" s="234"/>
    </row>
    <row r="1471" spans="5:5" x14ac:dyDescent="0.25">
      <c r="E1471" s="234"/>
    </row>
    <row r="1472" spans="5:5" x14ac:dyDescent="0.25">
      <c r="E1472" s="234"/>
    </row>
    <row r="1473" spans="5:5" x14ac:dyDescent="0.25">
      <c r="E1473" s="234"/>
    </row>
    <row r="1474" spans="5:5" x14ac:dyDescent="0.25">
      <c r="E1474" s="234"/>
    </row>
    <row r="1475" spans="5:5" x14ac:dyDescent="0.25">
      <c r="E1475" s="234"/>
    </row>
    <row r="1476" spans="5:5" x14ac:dyDescent="0.25">
      <c r="E1476" s="234"/>
    </row>
    <row r="1477" spans="5:5" x14ac:dyDescent="0.25">
      <c r="E1477" s="234"/>
    </row>
    <row r="1478" spans="5:5" x14ac:dyDescent="0.25">
      <c r="E1478" s="234"/>
    </row>
    <row r="1479" spans="5:5" x14ac:dyDescent="0.25">
      <c r="E1479" s="234"/>
    </row>
    <row r="1480" spans="5:5" x14ac:dyDescent="0.25">
      <c r="E1480" s="234"/>
    </row>
    <row r="1481" spans="5:5" x14ac:dyDescent="0.25">
      <c r="E1481" s="234"/>
    </row>
    <row r="1482" spans="5:5" x14ac:dyDescent="0.25">
      <c r="E1482" s="234"/>
    </row>
    <row r="1483" spans="5:5" x14ac:dyDescent="0.25">
      <c r="E1483" s="234"/>
    </row>
    <row r="1484" spans="5:5" x14ac:dyDescent="0.25">
      <c r="E1484" s="234"/>
    </row>
    <row r="1485" spans="5:5" x14ac:dyDescent="0.25">
      <c r="E1485" s="234"/>
    </row>
    <row r="1486" spans="5:5" x14ac:dyDescent="0.25">
      <c r="E1486" s="234"/>
    </row>
    <row r="1487" spans="5:5" x14ac:dyDescent="0.25">
      <c r="E1487" s="234"/>
    </row>
    <row r="1488" spans="5:5" x14ac:dyDescent="0.25">
      <c r="E1488" s="234"/>
    </row>
    <row r="1489" spans="5:5" x14ac:dyDescent="0.25">
      <c r="E1489" s="234"/>
    </row>
    <row r="1490" spans="5:5" x14ac:dyDescent="0.25">
      <c r="E1490" s="234"/>
    </row>
    <row r="1491" spans="5:5" x14ac:dyDescent="0.25">
      <c r="E1491" s="234"/>
    </row>
    <row r="1492" spans="5:5" x14ac:dyDescent="0.25">
      <c r="E1492" s="234"/>
    </row>
    <row r="1493" spans="5:5" x14ac:dyDescent="0.25">
      <c r="E1493" s="234"/>
    </row>
    <row r="1494" spans="5:5" x14ac:dyDescent="0.25">
      <c r="E1494" s="234"/>
    </row>
    <row r="1495" spans="5:5" x14ac:dyDescent="0.25">
      <c r="E1495" s="234"/>
    </row>
    <row r="1496" spans="5:5" x14ac:dyDescent="0.25">
      <c r="E1496" s="234"/>
    </row>
    <row r="1497" spans="5:5" x14ac:dyDescent="0.25">
      <c r="E1497" s="234"/>
    </row>
    <row r="1498" spans="5:5" x14ac:dyDescent="0.25">
      <c r="E1498" s="234"/>
    </row>
    <row r="1499" spans="5:5" x14ac:dyDescent="0.25">
      <c r="E1499" s="234"/>
    </row>
    <row r="1500" spans="5:5" x14ac:dyDescent="0.25">
      <c r="E1500" s="234"/>
    </row>
    <row r="1501" spans="5:5" x14ac:dyDescent="0.25">
      <c r="E1501" s="234"/>
    </row>
    <row r="1502" spans="5:5" x14ac:dyDescent="0.25">
      <c r="E1502" s="234"/>
    </row>
    <row r="1503" spans="5:5" x14ac:dyDescent="0.25">
      <c r="E1503" s="234"/>
    </row>
    <row r="1504" spans="5:5" x14ac:dyDescent="0.25">
      <c r="E1504" s="234"/>
    </row>
    <row r="1505" spans="5:5" x14ac:dyDescent="0.25">
      <c r="E1505" s="234"/>
    </row>
    <row r="1506" spans="5:5" x14ac:dyDescent="0.25">
      <c r="E1506" s="234"/>
    </row>
    <row r="1507" spans="5:5" x14ac:dyDescent="0.25">
      <c r="E1507" s="234"/>
    </row>
    <row r="1508" spans="5:5" x14ac:dyDescent="0.25">
      <c r="E1508" s="234"/>
    </row>
    <row r="1509" spans="5:5" x14ac:dyDescent="0.25">
      <c r="E1509" s="234"/>
    </row>
    <row r="1510" spans="5:5" x14ac:dyDescent="0.25">
      <c r="E1510" s="234"/>
    </row>
    <row r="1511" spans="5:5" x14ac:dyDescent="0.25">
      <c r="E1511" s="234"/>
    </row>
    <row r="1512" spans="5:5" x14ac:dyDescent="0.25">
      <c r="E1512" s="234"/>
    </row>
    <row r="1513" spans="5:5" x14ac:dyDescent="0.25">
      <c r="E1513" s="234"/>
    </row>
    <row r="1514" spans="5:5" x14ac:dyDescent="0.25">
      <c r="E1514" s="234"/>
    </row>
    <row r="1515" spans="5:5" x14ac:dyDescent="0.25">
      <c r="E1515" s="234"/>
    </row>
    <row r="1516" spans="5:5" x14ac:dyDescent="0.25">
      <c r="E1516" s="234"/>
    </row>
    <row r="1517" spans="5:5" x14ac:dyDescent="0.25">
      <c r="E1517" s="234"/>
    </row>
    <row r="1518" spans="5:5" x14ac:dyDescent="0.25">
      <c r="E1518" s="234"/>
    </row>
    <row r="1519" spans="5:5" x14ac:dyDescent="0.25">
      <c r="E1519" s="234"/>
    </row>
    <row r="1520" spans="5:5" x14ac:dyDescent="0.25">
      <c r="E1520" s="234"/>
    </row>
    <row r="1521" spans="5:5" x14ac:dyDescent="0.25">
      <c r="E1521" s="234"/>
    </row>
    <row r="1522" spans="5:5" x14ac:dyDescent="0.25">
      <c r="E1522" s="234"/>
    </row>
    <row r="1523" spans="5:5" x14ac:dyDescent="0.25">
      <c r="E1523" s="234"/>
    </row>
    <row r="1524" spans="5:5" x14ac:dyDescent="0.25">
      <c r="E1524" s="234"/>
    </row>
    <row r="1525" spans="5:5" x14ac:dyDescent="0.25">
      <c r="E1525" s="234"/>
    </row>
    <row r="1526" spans="5:5" x14ac:dyDescent="0.25">
      <c r="E1526" s="234"/>
    </row>
    <row r="1527" spans="5:5" x14ac:dyDescent="0.25">
      <c r="E1527" s="234"/>
    </row>
    <row r="1528" spans="5:5" x14ac:dyDescent="0.25">
      <c r="E1528" s="234"/>
    </row>
    <row r="1529" spans="5:5" x14ac:dyDescent="0.25">
      <c r="E1529" s="234"/>
    </row>
    <row r="1530" spans="5:5" x14ac:dyDescent="0.25">
      <c r="E1530" s="234"/>
    </row>
    <row r="1531" spans="5:5" x14ac:dyDescent="0.25">
      <c r="E1531" s="234"/>
    </row>
    <row r="1532" spans="5:5" x14ac:dyDescent="0.25">
      <c r="E1532" s="234"/>
    </row>
    <row r="1533" spans="5:5" x14ac:dyDescent="0.25">
      <c r="E1533" s="234"/>
    </row>
    <row r="1534" spans="5:5" x14ac:dyDescent="0.25">
      <c r="E1534" s="234"/>
    </row>
    <row r="1535" spans="5:5" x14ac:dyDescent="0.25">
      <c r="E1535" s="234"/>
    </row>
    <row r="1536" spans="5:5" x14ac:dyDescent="0.25">
      <c r="E1536" s="234"/>
    </row>
    <row r="1537" spans="5:5" x14ac:dyDescent="0.25">
      <c r="E1537" s="234"/>
    </row>
    <row r="1538" spans="5:5" x14ac:dyDescent="0.25">
      <c r="E1538" s="234"/>
    </row>
    <row r="1539" spans="5:5" x14ac:dyDescent="0.25">
      <c r="E1539" s="234"/>
    </row>
    <row r="1540" spans="5:5" x14ac:dyDescent="0.25">
      <c r="E1540" s="234"/>
    </row>
    <row r="1541" spans="5:5" x14ac:dyDescent="0.25">
      <c r="E1541" s="234"/>
    </row>
    <row r="1542" spans="5:5" x14ac:dyDescent="0.25">
      <c r="E1542" s="234"/>
    </row>
    <row r="1543" spans="5:5" x14ac:dyDescent="0.25">
      <c r="E1543" s="234"/>
    </row>
    <row r="1544" spans="5:5" x14ac:dyDescent="0.25">
      <c r="E1544" s="234"/>
    </row>
    <row r="1545" spans="5:5" x14ac:dyDescent="0.25">
      <c r="E1545" s="234"/>
    </row>
    <row r="1546" spans="5:5" x14ac:dyDescent="0.25">
      <c r="E1546" s="234"/>
    </row>
    <row r="1547" spans="5:5" x14ac:dyDescent="0.25">
      <c r="E1547" s="234"/>
    </row>
    <row r="1548" spans="5:5" x14ac:dyDescent="0.25">
      <c r="E1548" s="234"/>
    </row>
    <row r="1549" spans="5:5" x14ac:dyDescent="0.25">
      <c r="E1549" s="234"/>
    </row>
    <row r="1550" spans="5:5" x14ac:dyDescent="0.25">
      <c r="E1550" s="234"/>
    </row>
    <row r="1551" spans="5:5" x14ac:dyDescent="0.25">
      <c r="E1551" s="234"/>
    </row>
    <row r="1552" spans="5:5" x14ac:dyDescent="0.25">
      <c r="E1552" s="234"/>
    </row>
    <row r="1553" spans="5:5" x14ac:dyDescent="0.25">
      <c r="E1553" s="234"/>
    </row>
    <row r="1554" spans="5:5" x14ac:dyDescent="0.25">
      <c r="E1554" s="234"/>
    </row>
    <row r="1555" spans="5:5" x14ac:dyDescent="0.25">
      <c r="E1555" s="234"/>
    </row>
    <row r="1556" spans="5:5" x14ac:dyDescent="0.25">
      <c r="E1556" s="234"/>
    </row>
    <row r="1557" spans="5:5" x14ac:dyDescent="0.25">
      <c r="E1557" s="234"/>
    </row>
    <row r="1558" spans="5:5" x14ac:dyDescent="0.25">
      <c r="E1558" s="234"/>
    </row>
    <row r="1559" spans="5:5" x14ac:dyDescent="0.25">
      <c r="E1559" s="234"/>
    </row>
    <row r="1560" spans="5:5" x14ac:dyDescent="0.25">
      <c r="E1560" s="234"/>
    </row>
    <row r="1561" spans="5:5" x14ac:dyDescent="0.25">
      <c r="E1561" s="234"/>
    </row>
    <row r="1562" spans="5:5" x14ac:dyDescent="0.25">
      <c r="E1562" s="234"/>
    </row>
    <row r="1563" spans="5:5" x14ac:dyDescent="0.25">
      <c r="E1563" s="234"/>
    </row>
    <row r="1564" spans="5:5" x14ac:dyDescent="0.25">
      <c r="E1564" s="234"/>
    </row>
    <row r="1565" spans="5:5" x14ac:dyDescent="0.25">
      <c r="E1565" s="234"/>
    </row>
    <row r="1566" spans="5:5" x14ac:dyDescent="0.25">
      <c r="E1566" s="234"/>
    </row>
    <row r="1567" spans="5:5" x14ac:dyDescent="0.25">
      <c r="E1567" s="234"/>
    </row>
    <row r="1568" spans="5:5" x14ac:dyDescent="0.25">
      <c r="E1568" s="234"/>
    </row>
    <row r="1569" spans="5:5" x14ac:dyDescent="0.25">
      <c r="E1569" s="234"/>
    </row>
    <row r="1570" spans="5:5" x14ac:dyDescent="0.25">
      <c r="E1570" s="234"/>
    </row>
    <row r="1571" spans="5:5" x14ac:dyDescent="0.25">
      <c r="E1571" s="234"/>
    </row>
    <row r="1572" spans="5:5" x14ac:dyDescent="0.25">
      <c r="E1572" s="234"/>
    </row>
    <row r="1573" spans="5:5" x14ac:dyDescent="0.25">
      <c r="E1573" s="234"/>
    </row>
    <row r="1574" spans="5:5" x14ac:dyDescent="0.25">
      <c r="E1574" s="234"/>
    </row>
    <row r="1575" spans="5:5" x14ac:dyDescent="0.25">
      <c r="E1575" s="234"/>
    </row>
    <row r="1576" spans="5:5" x14ac:dyDescent="0.25">
      <c r="E1576" s="234"/>
    </row>
    <row r="1577" spans="5:5" x14ac:dyDescent="0.25">
      <c r="E1577" s="234"/>
    </row>
    <row r="1578" spans="5:5" x14ac:dyDescent="0.25">
      <c r="E1578" s="234"/>
    </row>
    <row r="1579" spans="5:5" x14ac:dyDescent="0.25">
      <c r="E1579" s="234"/>
    </row>
    <row r="1580" spans="5:5" x14ac:dyDescent="0.25">
      <c r="E1580" s="234"/>
    </row>
    <row r="1581" spans="5:5" x14ac:dyDescent="0.25">
      <c r="E1581" s="234"/>
    </row>
    <row r="1582" spans="5:5" x14ac:dyDescent="0.25">
      <c r="E1582" s="234"/>
    </row>
    <row r="1583" spans="5:5" x14ac:dyDescent="0.25">
      <c r="E1583" s="234"/>
    </row>
    <row r="1584" spans="5:5" x14ac:dyDescent="0.25">
      <c r="E1584" s="234"/>
    </row>
    <row r="1585" spans="5:5" x14ac:dyDescent="0.25">
      <c r="E1585" s="234"/>
    </row>
    <row r="1586" spans="5:5" x14ac:dyDescent="0.25">
      <c r="E1586" s="234"/>
    </row>
    <row r="1587" spans="5:5" x14ac:dyDescent="0.25">
      <c r="E1587" s="234"/>
    </row>
    <row r="1588" spans="5:5" x14ac:dyDescent="0.25">
      <c r="E1588" s="234"/>
    </row>
    <row r="1589" spans="5:5" x14ac:dyDescent="0.25">
      <c r="E1589" s="234"/>
    </row>
    <row r="1590" spans="5:5" x14ac:dyDescent="0.25">
      <c r="E1590" s="234"/>
    </row>
    <row r="1591" spans="5:5" x14ac:dyDescent="0.25">
      <c r="E1591" s="234"/>
    </row>
    <row r="1592" spans="5:5" x14ac:dyDescent="0.25">
      <c r="E1592" s="234"/>
    </row>
    <row r="1593" spans="5:5" x14ac:dyDescent="0.25">
      <c r="E1593" s="234"/>
    </row>
    <row r="1594" spans="5:5" x14ac:dyDescent="0.25">
      <c r="E1594" s="234"/>
    </row>
    <row r="1595" spans="5:5" x14ac:dyDescent="0.25">
      <c r="E1595" s="234"/>
    </row>
    <row r="1596" spans="5:5" x14ac:dyDescent="0.25">
      <c r="E1596" s="234"/>
    </row>
    <row r="1597" spans="5:5" x14ac:dyDescent="0.25">
      <c r="E1597" s="234"/>
    </row>
    <row r="1598" spans="5:5" x14ac:dyDescent="0.25">
      <c r="E1598" s="234"/>
    </row>
    <row r="1599" spans="5:5" x14ac:dyDescent="0.25">
      <c r="E1599" s="234"/>
    </row>
    <row r="1600" spans="5:5" x14ac:dyDescent="0.25">
      <c r="E1600" s="234"/>
    </row>
    <row r="1601" spans="5:5" x14ac:dyDescent="0.25">
      <c r="E1601" s="234"/>
    </row>
    <row r="1602" spans="5:5" x14ac:dyDescent="0.25">
      <c r="E1602" s="234"/>
    </row>
    <row r="1603" spans="5:5" x14ac:dyDescent="0.25">
      <c r="E1603" s="234"/>
    </row>
    <row r="1604" spans="5:5" x14ac:dyDescent="0.25">
      <c r="E1604" s="234"/>
    </row>
    <row r="1605" spans="5:5" x14ac:dyDescent="0.25">
      <c r="E1605" s="234"/>
    </row>
    <row r="1606" spans="5:5" x14ac:dyDescent="0.25">
      <c r="E1606" s="234"/>
    </row>
    <row r="1607" spans="5:5" x14ac:dyDescent="0.25">
      <c r="E1607" s="234"/>
    </row>
    <row r="1608" spans="5:5" x14ac:dyDescent="0.25">
      <c r="E1608" s="234"/>
    </row>
    <row r="1609" spans="5:5" x14ac:dyDescent="0.25">
      <c r="E1609" s="234"/>
    </row>
    <row r="1610" spans="5:5" x14ac:dyDescent="0.25">
      <c r="E1610" s="234"/>
    </row>
    <row r="1611" spans="5:5" x14ac:dyDescent="0.25">
      <c r="E1611" s="234"/>
    </row>
    <row r="1612" spans="5:5" x14ac:dyDescent="0.25">
      <c r="E1612" s="234"/>
    </row>
    <row r="1613" spans="5:5" x14ac:dyDescent="0.25">
      <c r="E1613" s="234"/>
    </row>
    <row r="1614" spans="5:5" x14ac:dyDescent="0.25">
      <c r="E1614" s="234"/>
    </row>
    <row r="1615" spans="5:5" x14ac:dyDescent="0.25">
      <c r="E1615" s="234"/>
    </row>
    <row r="1616" spans="5:5" x14ac:dyDescent="0.25">
      <c r="E1616" s="234"/>
    </row>
    <row r="1617" spans="5:5" x14ac:dyDescent="0.25">
      <c r="E1617" s="234"/>
    </row>
    <row r="1618" spans="5:5" x14ac:dyDescent="0.25">
      <c r="E1618" s="234"/>
    </row>
    <row r="1619" spans="5:5" x14ac:dyDescent="0.25">
      <c r="E1619" s="234"/>
    </row>
    <row r="1620" spans="5:5" x14ac:dyDescent="0.25">
      <c r="E1620" s="234"/>
    </row>
    <row r="1621" spans="5:5" x14ac:dyDescent="0.25">
      <c r="E1621" s="234"/>
    </row>
    <row r="1622" spans="5:5" x14ac:dyDescent="0.25">
      <c r="E1622" s="234"/>
    </row>
    <row r="1623" spans="5:5" x14ac:dyDescent="0.25">
      <c r="E1623" s="234"/>
    </row>
    <row r="1624" spans="5:5" x14ac:dyDescent="0.25">
      <c r="E1624" s="234"/>
    </row>
    <row r="1625" spans="5:5" x14ac:dyDescent="0.25">
      <c r="E1625" s="234"/>
    </row>
    <row r="1626" spans="5:5" x14ac:dyDescent="0.25">
      <c r="E1626" s="234"/>
    </row>
    <row r="1627" spans="5:5" x14ac:dyDescent="0.25">
      <c r="E1627" s="234"/>
    </row>
    <row r="1628" spans="5:5" x14ac:dyDescent="0.25">
      <c r="E1628" s="234"/>
    </row>
    <row r="1629" spans="5:5" x14ac:dyDescent="0.25">
      <c r="E1629" s="234"/>
    </row>
    <row r="1630" spans="5:5" x14ac:dyDescent="0.25">
      <c r="E1630" s="234"/>
    </row>
    <row r="1631" spans="5:5" x14ac:dyDescent="0.25">
      <c r="E1631" s="234"/>
    </row>
    <row r="1632" spans="5:5" x14ac:dyDescent="0.25">
      <c r="E1632" s="234"/>
    </row>
    <row r="1633" spans="5:5" x14ac:dyDescent="0.25">
      <c r="E1633" s="234"/>
    </row>
    <row r="1634" spans="5:5" x14ac:dyDescent="0.25">
      <c r="E1634" s="234"/>
    </row>
    <row r="1635" spans="5:5" x14ac:dyDescent="0.25">
      <c r="E1635" s="234"/>
    </row>
    <row r="1636" spans="5:5" x14ac:dyDescent="0.25">
      <c r="E1636" s="234"/>
    </row>
    <row r="1637" spans="5:5" x14ac:dyDescent="0.25">
      <c r="E1637" s="234"/>
    </row>
    <row r="1638" spans="5:5" x14ac:dyDescent="0.25">
      <c r="E1638" s="234"/>
    </row>
    <row r="1639" spans="5:5" x14ac:dyDescent="0.25">
      <c r="E1639" s="234"/>
    </row>
    <row r="1640" spans="5:5" x14ac:dyDescent="0.25">
      <c r="E1640" s="234"/>
    </row>
    <row r="1641" spans="5:5" x14ac:dyDescent="0.25">
      <c r="E1641" s="234"/>
    </row>
    <row r="1642" spans="5:5" x14ac:dyDescent="0.25">
      <c r="E1642" s="234"/>
    </row>
    <row r="1643" spans="5:5" x14ac:dyDescent="0.25">
      <c r="E1643" s="234"/>
    </row>
    <row r="1644" spans="5:5" x14ac:dyDescent="0.25">
      <c r="E1644" s="234"/>
    </row>
    <row r="1645" spans="5:5" x14ac:dyDescent="0.25">
      <c r="E1645" s="234"/>
    </row>
    <row r="1646" spans="5:5" x14ac:dyDescent="0.25">
      <c r="E1646" s="234"/>
    </row>
    <row r="1647" spans="5:5" x14ac:dyDescent="0.25">
      <c r="E1647" s="234"/>
    </row>
    <row r="1648" spans="5:5" x14ac:dyDescent="0.25">
      <c r="E1648" s="234"/>
    </row>
    <row r="1649" spans="5:5" x14ac:dyDescent="0.25">
      <c r="E1649" s="234"/>
    </row>
    <row r="1650" spans="5:5" x14ac:dyDescent="0.25">
      <c r="E1650" s="234"/>
    </row>
    <row r="1651" spans="5:5" x14ac:dyDescent="0.25">
      <c r="E1651" s="234"/>
    </row>
    <row r="1652" spans="5:5" x14ac:dyDescent="0.25">
      <c r="E1652" s="234"/>
    </row>
    <row r="1653" spans="5:5" x14ac:dyDescent="0.25">
      <c r="E1653" s="234"/>
    </row>
    <row r="1654" spans="5:5" x14ac:dyDescent="0.25">
      <c r="E1654" s="234"/>
    </row>
    <row r="1655" spans="5:5" x14ac:dyDescent="0.25">
      <c r="E1655" s="234"/>
    </row>
    <row r="1656" spans="5:5" x14ac:dyDescent="0.25">
      <c r="E1656" s="234"/>
    </row>
    <row r="1657" spans="5:5" x14ac:dyDescent="0.25">
      <c r="E1657" s="234"/>
    </row>
    <row r="1658" spans="5:5" x14ac:dyDescent="0.25">
      <c r="E1658" s="234"/>
    </row>
    <row r="1659" spans="5:5" x14ac:dyDescent="0.25">
      <c r="E1659" s="234"/>
    </row>
    <row r="1660" spans="5:5" x14ac:dyDescent="0.25">
      <c r="E1660" s="234"/>
    </row>
    <row r="1661" spans="5:5" x14ac:dyDescent="0.25">
      <c r="E1661" s="234"/>
    </row>
    <row r="1662" spans="5:5" x14ac:dyDescent="0.25">
      <c r="E1662" s="234"/>
    </row>
    <row r="1663" spans="5:5" x14ac:dyDescent="0.25">
      <c r="E1663" s="234"/>
    </row>
    <row r="1664" spans="5:5" x14ac:dyDescent="0.25">
      <c r="E1664" s="234"/>
    </row>
    <row r="1665" spans="5:5" x14ac:dyDescent="0.25">
      <c r="E1665" s="234"/>
    </row>
    <row r="1666" spans="5:5" x14ac:dyDescent="0.25">
      <c r="E1666" s="234"/>
    </row>
    <row r="1667" spans="5:5" x14ac:dyDescent="0.25">
      <c r="E1667" s="234"/>
    </row>
    <row r="1668" spans="5:5" x14ac:dyDescent="0.25">
      <c r="E1668" s="234"/>
    </row>
    <row r="1669" spans="5:5" x14ac:dyDescent="0.25">
      <c r="E1669" s="234"/>
    </row>
    <row r="1670" spans="5:5" x14ac:dyDescent="0.25">
      <c r="E1670" s="234"/>
    </row>
    <row r="1671" spans="5:5" x14ac:dyDescent="0.25">
      <c r="E1671" s="234"/>
    </row>
    <row r="1672" spans="5:5" x14ac:dyDescent="0.25">
      <c r="E1672" s="234"/>
    </row>
    <row r="1673" spans="5:5" x14ac:dyDescent="0.25">
      <c r="E1673" s="234"/>
    </row>
    <row r="1674" spans="5:5" x14ac:dyDescent="0.25">
      <c r="E1674" s="234"/>
    </row>
    <row r="1675" spans="5:5" x14ac:dyDescent="0.25">
      <c r="E1675" s="234"/>
    </row>
    <row r="1676" spans="5:5" x14ac:dyDescent="0.25">
      <c r="E1676" s="234"/>
    </row>
    <row r="1677" spans="5:5" x14ac:dyDescent="0.25">
      <c r="E1677" s="234"/>
    </row>
    <row r="1678" spans="5:5" x14ac:dyDescent="0.25">
      <c r="E1678" s="234"/>
    </row>
    <row r="1679" spans="5:5" x14ac:dyDescent="0.25">
      <c r="E1679" s="234"/>
    </row>
    <row r="1680" spans="5:5" x14ac:dyDescent="0.25">
      <c r="E1680" s="234"/>
    </row>
    <row r="1681" spans="5:5" x14ac:dyDescent="0.25">
      <c r="E1681" s="234"/>
    </row>
    <row r="1682" spans="5:5" x14ac:dyDescent="0.25">
      <c r="E1682" s="234"/>
    </row>
    <row r="1683" spans="5:5" x14ac:dyDescent="0.25">
      <c r="E1683" s="234"/>
    </row>
    <row r="1684" spans="5:5" x14ac:dyDescent="0.25">
      <c r="E1684" s="234"/>
    </row>
    <row r="1685" spans="5:5" x14ac:dyDescent="0.25">
      <c r="E1685" s="234"/>
    </row>
    <row r="1686" spans="5:5" x14ac:dyDescent="0.25">
      <c r="E1686" s="234"/>
    </row>
    <row r="1687" spans="5:5" x14ac:dyDescent="0.25">
      <c r="E1687" s="234"/>
    </row>
    <row r="1688" spans="5:5" x14ac:dyDescent="0.25">
      <c r="E1688" s="234"/>
    </row>
    <row r="1689" spans="5:5" x14ac:dyDescent="0.25">
      <c r="E1689" s="234"/>
    </row>
    <row r="1690" spans="5:5" x14ac:dyDescent="0.25">
      <c r="E1690" s="234"/>
    </row>
    <row r="1691" spans="5:5" x14ac:dyDescent="0.25">
      <c r="E1691" s="234"/>
    </row>
    <row r="1692" spans="5:5" x14ac:dyDescent="0.25">
      <c r="E1692" s="234"/>
    </row>
    <row r="1693" spans="5:5" x14ac:dyDescent="0.25">
      <c r="E1693" s="234"/>
    </row>
    <row r="1694" spans="5:5" x14ac:dyDescent="0.25">
      <c r="E1694" s="234"/>
    </row>
    <row r="1695" spans="5:5" x14ac:dyDescent="0.25">
      <c r="E1695" s="234"/>
    </row>
    <row r="1696" spans="5:5" x14ac:dyDescent="0.25">
      <c r="E1696" s="234"/>
    </row>
    <row r="1697" spans="5:5" x14ac:dyDescent="0.25">
      <c r="E1697" s="234"/>
    </row>
    <row r="1698" spans="5:5" x14ac:dyDescent="0.25">
      <c r="E1698" s="234"/>
    </row>
    <row r="1699" spans="5:5" x14ac:dyDescent="0.25">
      <c r="E1699" s="234"/>
    </row>
    <row r="1700" spans="5:5" x14ac:dyDescent="0.25">
      <c r="E1700" s="234"/>
    </row>
    <row r="1701" spans="5:5" x14ac:dyDescent="0.25">
      <c r="E1701" s="234"/>
    </row>
    <row r="1702" spans="5:5" x14ac:dyDescent="0.25">
      <c r="E1702" s="234"/>
    </row>
    <row r="1703" spans="5:5" x14ac:dyDescent="0.25">
      <c r="E1703" s="234"/>
    </row>
    <row r="1704" spans="5:5" x14ac:dyDescent="0.25">
      <c r="E1704" s="234"/>
    </row>
    <row r="1705" spans="5:5" x14ac:dyDescent="0.25">
      <c r="E1705" s="234"/>
    </row>
    <row r="1706" spans="5:5" x14ac:dyDescent="0.25">
      <c r="E1706" s="234"/>
    </row>
    <row r="1707" spans="5:5" x14ac:dyDescent="0.25">
      <c r="E1707" s="234"/>
    </row>
    <row r="1708" spans="5:5" x14ac:dyDescent="0.25">
      <c r="E1708" s="234"/>
    </row>
  </sheetData>
  <sheetProtection formatCells="0" formatColumns="0" selectLockedCells="1"/>
  <mergeCells count="22">
    <mergeCell ref="C1:T1"/>
    <mergeCell ref="A8:D8"/>
    <mergeCell ref="C50:D50"/>
    <mergeCell ref="C18:D18"/>
    <mergeCell ref="C19:D19"/>
    <mergeCell ref="C20:D20"/>
    <mergeCell ref="C21:D21"/>
    <mergeCell ref="C22:D22"/>
    <mergeCell ref="C23:D23"/>
    <mergeCell ref="C29:D29"/>
    <mergeCell ref="C26:D26"/>
    <mergeCell ref="C27:D27"/>
    <mergeCell ref="C28:D28"/>
    <mergeCell ref="C53:D53"/>
    <mergeCell ref="C62:D62"/>
    <mergeCell ref="C68:D68"/>
    <mergeCell ref="C103:D103"/>
    <mergeCell ref="C93:D93"/>
    <mergeCell ref="C101:D101"/>
    <mergeCell ref="C102:D102"/>
    <mergeCell ref="C81:D81"/>
    <mergeCell ref="C82:D82"/>
  </mergeCells>
  <dataValidations disablePrompts="1" xWindow="74" yWindow="602" count="1">
    <dataValidation allowBlank="1" showInputMessage="1" showErrorMessage="1" prompt="FIXED AT 17% -_x000a_CONTACT PROJECT ACCOUNTANT FOR DEVIATIONS" sqref="C88:C89" xr:uid="{00000000-0002-0000-0400-000000000000}"/>
  </dataValidations>
  <hyperlinks>
    <hyperlink ref="C92" location="'IP PRICING TOOL'!A1" display="LINK to IP PRICING TOOL" xr:uid="{00000000-0004-0000-0400-000000000000}"/>
    <hyperlink ref="A108" location="INTRODUCTION!A1" display="Introduction" xr:uid="{00000000-0004-0000-0400-000001000000}"/>
    <hyperlink ref="A109" location="'DEVIATION REPORT'!A1" display="Deviation Report" xr:uid="{00000000-0004-0000-0400-000002000000}"/>
    <hyperlink ref="A110" location="'CONTRACT PRICE FOREX'!A1" display="Foreign Currency Budget" xr:uid="{00000000-0004-0000-0400-000003000000}"/>
    <hyperlink ref="A111" location="'Standard Quote for Client'!Print_Area" display="Standard Quote for Client" xr:uid="{00000000-0004-0000-0400-000004000000}"/>
    <hyperlink ref="A112" location="'Summarised Quote for Client '!Print_Area" display="Summarised Quote for Client" xr:uid="{00000000-0004-0000-0400-000005000000}"/>
    <hyperlink ref="A113" location="'Detailed Quote for Client'!Print_Area" display="Detailed Quote for Client" xr:uid="{00000000-0004-0000-0400-000006000000}"/>
  </hyperlinks>
  <pageMargins left="0.74803149606299213" right="0.74803149606299213" top="0.98425196850393704" bottom="0.98425196850393704" header="0.51181102362204722" footer="0.51181102362204722"/>
  <pageSetup paperSize="9" scale="43" fitToHeight="2" orientation="landscape" r:id="rId1"/>
  <headerFooter alignWithMargins="0"/>
  <ignoredErrors>
    <ignoredError sqref="E19:F19 E27:F28 H26:I26 K26:L26 N26:O26 Q26:R26 E49:F49 H33:I33 K33:L33 N33:O33 Q33:R33 E66:F67 E26 E65:F65 H65:I65 E101:F102 H101:I101 K101:L101 N101:O101 Q101:R101 D101 E33:F44 L65:L67 E56:F59 N65:O67 Q65:R67 H66:I67" unlockedFormula="1"/>
    <ignoredError sqref="E2:F2" evalError="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4" tint="-0.249977111117893"/>
    <outlinePr summaryBelow="0"/>
  </sheetPr>
  <dimension ref="A1:R333"/>
  <sheetViews>
    <sheetView showGridLines="0" zoomScale="80" zoomScaleNormal="80" workbookViewId="0">
      <pane xSplit="2" ySplit="8" topLeftCell="C9" activePane="bottomRight" state="frozen"/>
      <selection activeCell="G91" sqref="G91"/>
      <selection pane="topRight" activeCell="G91" sqref="G91"/>
      <selection pane="bottomLeft" activeCell="G91" sqref="G91"/>
      <selection pane="bottomRight" activeCell="B3" sqref="B3"/>
    </sheetView>
  </sheetViews>
  <sheetFormatPr defaultColWidth="9.33203125" defaultRowHeight="13.8" outlineLevelCol="2" x14ac:dyDescent="0.25"/>
  <cols>
    <col min="1" max="1" width="5.6640625" style="124" customWidth="1"/>
    <col min="2" max="2" width="70.6640625" style="124" customWidth="1"/>
    <col min="3" max="3" width="12.6640625" style="261" customWidth="1" outlineLevel="1" collapsed="1"/>
    <col min="4" max="4" width="12.6640625" style="203" customWidth="1" outlineLevel="2"/>
    <col min="5" max="5" width="12.6640625" style="261" customWidth="1" outlineLevel="2"/>
    <col min="6" max="6" width="12.6640625" style="203" customWidth="1" outlineLevel="2"/>
    <col min="7" max="7" width="12.6640625" style="261" customWidth="1" outlineLevel="1"/>
    <col min="8" max="8" width="12.6640625" style="203" customWidth="1" outlineLevel="1"/>
    <col min="9" max="9" width="12.6640625" style="261" customWidth="1" outlineLevel="1"/>
    <col min="10" max="10" width="12.6640625" style="203" customWidth="1" outlineLevel="1"/>
    <col min="11" max="11" width="12.6640625" style="261" customWidth="1" outlineLevel="1"/>
    <col min="12" max="12" width="12.6640625" style="203" customWidth="1" outlineLevel="1"/>
    <col min="13" max="13" width="14.33203125" style="212" customWidth="1" outlineLevel="1"/>
    <col min="14" max="14" width="13.6640625" style="130" customWidth="1" outlineLevel="1"/>
    <col min="15" max="15" width="13.6640625" style="162" customWidth="1"/>
    <col min="16" max="16384" width="9.33203125" style="124"/>
  </cols>
  <sheetData>
    <row r="1" spans="1:15" ht="19.2" customHeight="1" x14ac:dyDescent="0.25">
      <c r="A1" s="418"/>
      <c r="B1" s="444" t="s">
        <v>134</v>
      </c>
      <c r="C1" s="419"/>
      <c r="D1" s="419"/>
      <c r="E1" s="419"/>
      <c r="F1" s="419"/>
      <c r="G1" s="419"/>
      <c r="H1" s="419"/>
      <c r="I1" s="419"/>
      <c r="J1" s="419"/>
      <c r="K1" s="419"/>
      <c r="L1" s="419"/>
      <c r="M1" s="419"/>
      <c r="N1" s="418"/>
      <c r="O1" s="418"/>
    </row>
    <row r="2" spans="1:15" ht="15.75" customHeight="1" thickBot="1" x14ac:dyDescent="0.35">
      <c r="B2" s="126" t="str">
        <f xml:space="preserve"> "PROJECT NAME: "&amp;ProjectName</f>
        <v>PROJECT NAME: Enter NAME</v>
      </c>
      <c r="C2" s="183"/>
      <c r="D2" s="420"/>
      <c r="E2" s="269"/>
      <c r="F2" s="198"/>
      <c r="G2" s="269"/>
      <c r="H2" s="198"/>
      <c r="I2" s="269"/>
      <c r="J2" s="198"/>
      <c r="K2" s="269"/>
      <c r="L2" s="198"/>
      <c r="M2" s="199"/>
      <c r="N2" s="125"/>
      <c r="O2" s="125"/>
    </row>
    <row r="3" spans="1:15" ht="15.75" customHeight="1" thickBot="1" x14ac:dyDescent="0.35">
      <c r="B3" s="126" t="str">
        <f>"FACULTY: "&amp;IF(ISBLANK(Faculty),"",Faculty)</f>
        <v xml:space="preserve">FACULTY: </v>
      </c>
      <c r="C3" s="183"/>
      <c r="D3" s="420"/>
      <c r="E3" s="421"/>
      <c r="F3" s="421"/>
      <c r="G3" s="270" t="s">
        <v>269</v>
      </c>
      <c r="H3" s="200"/>
      <c r="I3" s="417" t="b">
        <f>IF(IsForeignClient="YES",IF(ISBLANK('COVER PAGE'!B21),ForeignCurr,'COVER PAGE'!B21))</f>
        <v>0</v>
      </c>
      <c r="J3" s="198"/>
      <c r="K3" s="263"/>
      <c r="L3" s="201"/>
      <c r="M3" s="202"/>
      <c r="N3" s="125"/>
      <c r="O3" s="125"/>
    </row>
    <row r="4" spans="1:15" ht="15.75" customHeight="1" thickBot="1" x14ac:dyDescent="0.35">
      <c r="A4" s="291"/>
      <c r="C4" s="291"/>
      <c r="D4" s="422"/>
      <c r="E4" s="263"/>
      <c r="F4" s="201"/>
      <c r="G4" s="529">
        <f>'COVER PAGE'!B22</f>
        <v>0</v>
      </c>
      <c r="H4" s="198"/>
      <c r="I4" s="263"/>
      <c r="J4" s="201"/>
      <c r="K4" s="263"/>
      <c r="L4" s="201"/>
      <c r="M4" s="202"/>
      <c r="N4" s="125"/>
      <c r="O4" s="125"/>
    </row>
    <row r="5" spans="1:15" ht="15.75" customHeight="1" x14ac:dyDescent="0.3">
      <c r="A5" s="290" t="s">
        <v>4</v>
      </c>
      <c r="D5" s="422"/>
      <c r="E5" s="263"/>
      <c r="F5" s="201"/>
      <c r="G5" s="263"/>
      <c r="H5" s="201"/>
      <c r="I5" s="263"/>
      <c r="J5" s="201"/>
      <c r="K5" s="263"/>
      <c r="L5" s="201"/>
      <c r="M5" s="202"/>
      <c r="N5" s="125"/>
      <c r="O5" s="125"/>
    </row>
    <row r="6" spans="1:15" s="131" customFormat="1" ht="15.75" customHeight="1" x14ac:dyDescent="0.25">
      <c r="C6" s="1015" t="s">
        <v>380</v>
      </c>
      <c r="D6" s="1016"/>
      <c r="E6" s="1017" t="s">
        <v>381</v>
      </c>
      <c r="F6" s="1018"/>
      <c r="G6" s="1017" t="s">
        <v>382</v>
      </c>
      <c r="H6" s="1018"/>
      <c r="I6" s="1017" t="s">
        <v>383</v>
      </c>
      <c r="J6" s="1018"/>
      <c r="K6" s="1017" t="s">
        <v>384</v>
      </c>
      <c r="L6" s="1018"/>
      <c r="M6" s="1013" t="s">
        <v>39</v>
      </c>
    </row>
    <row r="7" spans="1:15" ht="15.75" customHeight="1" x14ac:dyDescent="0.25">
      <c r="A7" s="170" t="s">
        <v>5</v>
      </c>
      <c r="C7" s="1019">
        <f>Year1</f>
        <v>2018</v>
      </c>
      <c r="D7" s="1020"/>
      <c r="E7" s="1019">
        <f>C7+1</f>
        <v>2019</v>
      </c>
      <c r="F7" s="1020"/>
      <c r="G7" s="1019">
        <f>E7+1</f>
        <v>2020</v>
      </c>
      <c r="H7" s="1020"/>
      <c r="I7" s="1019">
        <f>G7+1</f>
        <v>2021</v>
      </c>
      <c r="J7" s="1020"/>
      <c r="K7" s="1019">
        <f>I7+1</f>
        <v>2022</v>
      </c>
      <c r="L7" s="1020"/>
      <c r="M7" s="1014"/>
      <c r="N7" s="124"/>
      <c r="O7" s="124"/>
    </row>
    <row r="8" spans="1:15" ht="40.5" customHeight="1" x14ac:dyDescent="0.25">
      <c r="A8" s="128">
        <v>1.1000000000000001</v>
      </c>
      <c r="B8" s="134" t="s">
        <v>322</v>
      </c>
      <c r="C8" s="262" t="s">
        <v>189</v>
      </c>
      <c r="D8" s="204" t="s">
        <v>190</v>
      </c>
      <c r="E8" s="262" t="s">
        <v>189</v>
      </c>
      <c r="F8" s="204" t="s">
        <v>190</v>
      </c>
      <c r="G8" s="262" t="s">
        <v>189</v>
      </c>
      <c r="H8" s="204" t="s">
        <v>190</v>
      </c>
      <c r="I8" s="262" t="s">
        <v>189</v>
      </c>
      <c r="J8" s="204" t="s">
        <v>190</v>
      </c>
      <c r="K8" s="262" t="s">
        <v>189</v>
      </c>
      <c r="L8" s="204" t="s">
        <v>190</v>
      </c>
      <c r="M8" s="455" t="s">
        <v>191</v>
      </c>
      <c r="N8" s="292"/>
      <c r="O8" s="124"/>
    </row>
    <row r="9" spans="1:15" s="128" customFormat="1" ht="15.75" customHeight="1" x14ac:dyDescent="0.25">
      <c r="B9" s="423" t="str">
        <f>IF(ISBLANK('FULL COST BUDGET'!C8),"",'FULL COST BUDGET'!C8)</f>
        <v/>
      </c>
      <c r="C9" s="424">
        <f>VALUE('CONTRACT PRICE ZAR'!G11)</f>
        <v>0</v>
      </c>
      <c r="D9" s="425" t="e">
        <f t="shared" ref="D9:D14" si="0">C9/$G$4</f>
        <v>#DIV/0!</v>
      </c>
      <c r="E9" s="424">
        <f>VALUE('CONTRACT PRICE ZAR'!J11)</f>
        <v>0</v>
      </c>
      <c r="F9" s="425" t="e">
        <f t="shared" ref="F9:F14" si="1">E9/$G$4</f>
        <v>#DIV/0!</v>
      </c>
      <c r="G9" s="424">
        <f>VALUE('CONTRACT PRICE ZAR'!M11)</f>
        <v>0</v>
      </c>
      <c r="H9" s="425" t="e">
        <f t="shared" ref="H9:H14" si="2">G9/$G$4</f>
        <v>#DIV/0!</v>
      </c>
      <c r="I9" s="424">
        <f>VALUE('CONTRACT PRICE ZAR'!P11)</f>
        <v>0</v>
      </c>
      <c r="J9" s="425" t="e">
        <f t="shared" ref="J9:J14" si="3">I9/$G$4</f>
        <v>#DIV/0!</v>
      </c>
      <c r="K9" s="424">
        <f>VALUE('CONTRACT PRICE ZAR'!S11)</f>
        <v>0</v>
      </c>
      <c r="L9" s="425" t="e">
        <f t="shared" ref="L9:L14" si="4">K9/$G$4</f>
        <v>#DIV/0!</v>
      </c>
      <c r="M9" s="426" t="e">
        <f t="shared" ref="M9:M14" si="5">D9+F9+H9+J9+L9</f>
        <v>#DIV/0!</v>
      </c>
    </row>
    <row r="10" spans="1:15" s="128" customFormat="1" ht="15.75" customHeight="1" x14ac:dyDescent="0.25">
      <c r="B10" s="423"/>
      <c r="C10" s="424">
        <f>VALUE('CONTRACT PRICE ZAR'!G12)</f>
        <v>0</v>
      </c>
      <c r="D10" s="425" t="e">
        <f t="shared" si="0"/>
        <v>#DIV/0!</v>
      </c>
      <c r="E10" s="424">
        <f>VALUE('CONTRACT PRICE ZAR'!J12)</f>
        <v>0</v>
      </c>
      <c r="F10" s="425" t="e">
        <f t="shared" si="1"/>
        <v>#DIV/0!</v>
      </c>
      <c r="G10" s="424">
        <f>VALUE('CONTRACT PRICE ZAR'!M12)</f>
        <v>0</v>
      </c>
      <c r="H10" s="425" t="e">
        <f t="shared" si="2"/>
        <v>#DIV/0!</v>
      </c>
      <c r="I10" s="424">
        <f>VALUE('CONTRACT PRICE ZAR'!P12)</f>
        <v>0</v>
      </c>
      <c r="J10" s="425" t="e">
        <f t="shared" si="3"/>
        <v>#DIV/0!</v>
      </c>
      <c r="K10" s="424">
        <f>VALUE('CONTRACT PRICE ZAR'!S12)</f>
        <v>0</v>
      </c>
      <c r="L10" s="425" t="e">
        <f t="shared" si="4"/>
        <v>#DIV/0!</v>
      </c>
      <c r="M10" s="426" t="e">
        <f t="shared" si="5"/>
        <v>#DIV/0!</v>
      </c>
    </row>
    <row r="11" spans="1:15" s="128" customFormat="1" ht="15.75" customHeight="1" x14ac:dyDescent="0.25">
      <c r="B11" s="423" t="str">
        <f>IF(ISBLANK('FULL COST BUDGET'!C10),"",'FULL COST BUDGET'!C10)</f>
        <v/>
      </c>
      <c r="C11" s="424">
        <f>VALUE('CONTRACT PRICE ZAR'!G13)</f>
        <v>0</v>
      </c>
      <c r="D11" s="425" t="e">
        <f t="shared" si="0"/>
        <v>#DIV/0!</v>
      </c>
      <c r="E11" s="424">
        <f>VALUE('CONTRACT PRICE ZAR'!J13)</f>
        <v>0</v>
      </c>
      <c r="F11" s="425" t="e">
        <f t="shared" si="1"/>
        <v>#DIV/0!</v>
      </c>
      <c r="G11" s="424">
        <f>VALUE('CONTRACT PRICE ZAR'!M13)</f>
        <v>0</v>
      </c>
      <c r="H11" s="425" t="e">
        <f t="shared" si="2"/>
        <v>#DIV/0!</v>
      </c>
      <c r="I11" s="424">
        <f>VALUE('CONTRACT PRICE ZAR'!P13)</f>
        <v>0</v>
      </c>
      <c r="J11" s="425" t="e">
        <f t="shared" si="3"/>
        <v>#DIV/0!</v>
      </c>
      <c r="K11" s="424">
        <f>VALUE('CONTRACT PRICE ZAR'!S13)</f>
        <v>0</v>
      </c>
      <c r="L11" s="425" t="e">
        <f t="shared" si="4"/>
        <v>#DIV/0!</v>
      </c>
      <c r="M11" s="426" t="e">
        <f t="shared" si="5"/>
        <v>#DIV/0!</v>
      </c>
    </row>
    <row r="12" spans="1:15" s="128" customFormat="1" ht="15.75" customHeight="1" x14ac:dyDescent="0.25">
      <c r="B12" s="423" t="str">
        <f>IF(ISBLANK('FULL COST BUDGET'!C11),"",'FULL COST BUDGET'!C11)</f>
        <v/>
      </c>
      <c r="C12" s="424">
        <f>VALUE('CONTRACT PRICE ZAR'!G14)</f>
        <v>0</v>
      </c>
      <c r="D12" s="425" t="e">
        <f t="shared" si="0"/>
        <v>#DIV/0!</v>
      </c>
      <c r="E12" s="424">
        <f>VALUE('CONTRACT PRICE ZAR'!J14)</f>
        <v>0</v>
      </c>
      <c r="F12" s="425" t="e">
        <f t="shared" si="1"/>
        <v>#DIV/0!</v>
      </c>
      <c r="G12" s="424">
        <f>VALUE('CONTRACT PRICE ZAR'!M14)</f>
        <v>0</v>
      </c>
      <c r="H12" s="425" t="e">
        <f t="shared" si="2"/>
        <v>#DIV/0!</v>
      </c>
      <c r="I12" s="424">
        <f>VALUE('CONTRACT PRICE ZAR'!P14)</f>
        <v>0</v>
      </c>
      <c r="J12" s="425" t="e">
        <f t="shared" si="3"/>
        <v>#DIV/0!</v>
      </c>
      <c r="K12" s="424">
        <f>VALUE('CONTRACT PRICE ZAR'!S14)</f>
        <v>0</v>
      </c>
      <c r="L12" s="425" t="e">
        <f t="shared" si="4"/>
        <v>#DIV/0!</v>
      </c>
      <c r="M12" s="426" t="e">
        <f t="shared" si="5"/>
        <v>#DIV/0!</v>
      </c>
    </row>
    <row r="13" spans="1:15" s="128" customFormat="1" ht="15.75" customHeight="1" x14ac:dyDescent="0.25">
      <c r="B13" s="423" t="str">
        <f>IF(ISBLANK('FULL COST BUDGET'!C12),"",'FULL COST BUDGET'!C12)</f>
        <v/>
      </c>
      <c r="C13" s="424">
        <f>VALUE('CONTRACT PRICE ZAR'!G15)</f>
        <v>0</v>
      </c>
      <c r="D13" s="425" t="e">
        <f t="shared" si="0"/>
        <v>#DIV/0!</v>
      </c>
      <c r="E13" s="424">
        <f>VALUE('CONTRACT PRICE ZAR'!J15)</f>
        <v>0</v>
      </c>
      <c r="F13" s="425" t="e">
        <f t="shared" si="1"/>
        <v>#DIV/0!</v>
      </c>
      <c r="G13" s="424">
        <f>VALUE('CONTRACT PRICE ZAR'!M15)</f>
        <v>0</v>
      </c>
      <c r="H13" s="425" t="e">
        <f t="shared" si="2"/>
        <v>#DIV/0!</v>
      </c>
      <c r="I13" s="424"/>
      <c r="J13" s="425" t="e">
        <f t="shared" si="3"/>
        <v>#DIV/0!</v>
      </c>
      <c r="K13" s="424">
        <f>VALUE('CONTRACT PRICE ZAR'!S15)</f>
        <v>0</v>
      </c>
      <c r="L13" s="425" t="e">
        <f t="shared" si="4"/>
        <v>#DIV/0!</v>
      </c>
      <c r="M13" s="426" t="e">
        <f t="shared" si="5"/>
        <v>#DIV/0!</v>
      </c>
    </row>
    <row r="14" spans="1:15" s="128" customFormat="1" ht="15.75" customHeight="1" x14ac:dyDescent="0.25">
      <c r="B14" s="423" t="str">
        <f>IF(ISBLANK('FULL COST BUDGET'!C13),"",'FULL COST BUDGET'!C13)</f>
        <v/>
      </c>
      <c r="C14" s="428">
        <f>VALUE('CONTRACT PRICE ZAR'!G16)</f>
        <v>0</v>
      </c>
      <c r="D14" s="429" t="e">
        <f t="shared" si="0"/>
        <v>#DIV/0!</v>
      </c>
      <c r="E14" s="428">
        <f>VALUE('CONTRACT PRICE ZAR'!J16)</f>
        <v>0</v>
      </c>
      <c r="F14" s="429" t="e">
        <f t="shared" si="1"/>
        <v>#DIV/0!</v>
      </c>
      <c r="G14" s="428">
        <f>VALUE('CONTRACT PRICE ZAR'!M16)</f>
        <v>0</v>
      </c>
      <c r="H14" s="429" t="e">
        <f t="shared" si="2"/>
        <v>#DIV/0!</v>
      </c>
      <c r="I14" s="428">
        <f>VALUE('CONTRACT PRICE ZAR'!P16)</f>
        <v>0</v>
      </c>
      <c r="J14" s="429" t="e">
        <f t="shared" si="3"/>
        <v>#DIV/0!</v>
      </c>
      <c r="K14" s="428">
        <f>VALUE('CONTRACT PRICE ZAR'!S16)</f>
        <v>0</v>
      </c>
      <c r="L14" s="429" t="e">
        <f t="shared" si="4"/>
        <v>#DIV/0!</v>
      </c>
      <c r="M14" s="430" t="e">
        <f t="shared" si="5"/>
        <v>#DIV/0!</v>
      </c>
    </row>
    <row r="15" spans="1:15" s="128" customFormat="1" ht="18.75" customHeight="1" thickBot="1" x14ac:dyDescent="0.3">
      <c r="B15" s="445" t="s">
        <v>120</v>
      </c>
      <c r="C15" s="446">
        <f t="shared" ref="C15:M15" si="6">SUM(C9:C14)</f>
        <v>0</v>
      </c>
      <c r="D15" s="447" t="e">
        <f t="shared" si="6"/>
        <v>#DIV/0!</v>
      </c>
      <c r="E15" s="446">
        <f t="shared" si="6"/>
        <v>0</v>
      </c>
      <c r="F15" s="447" t="e">
        <f t="shared" si="6"/>
        <v>#DIV/0!</v>
      </c>
      <c r="G15" s="446">
        <f t="shared" si="6"/>
        <v>0</v>
      </c>
      <c r="H15" s="447" t="e">
        <f t="shared" si="6"/>
        <v>#DIV/0!</v>
      </c>
      <c r="I15" s="446">
        <f t="shared" si="6"/>
        <v>0</v>
      </c>
      <c r="J15" s="447" t="e">
        <f t="shared" si="6"/>
        <v>#DIV/0!</v>
      </c>
      <c r="K15" s="446">
        <f t="shared" si="6"/>
        <v>0</v>
      </c>
      <c r="L15" s="447" t="e">
        <f t="shared" si="6"/>
        <v>#DIV/0!</v>
      </c>
      <c r="M15" s="435" t="e">
        <f t="shared" si="6"/>
        <v>#DIV/0!</v>
      </c>
    </row>
    <row r="16" spans="1:15" s="128" customFormat="1" ht="25.5" customHeight="1" x14ac:dyDescent="0.25">
      <c r="A16" s="128">
        <v>1.2</v>
      </c>
      <c r="B16" s="413" t="s">
        <v>323</v>
      </c>
      <c r="C16" s="336"/>
      <c r="D16" s="337"/>
      <c r="E16" s="336"/>
      <c r="F16" s="337"/>
      <c r="G16" s="336"/>
      <c r="H16" s="337"/>
      <c r="I16" s="336"/>
      <c r="J16" s="337"/>
      <c r="K16" s="336"/>
      <c r="L16" s="337"/>
      <c r="M16" s="338"/>
    </row>
    <row r="17" spans="1:15" s="128" customFormat="1" ht="15.75" customHeight="1" x14ac:dyDescent="0.25">
      <c r="B17" s="427" t="str">
        <f>IF(ISBLANK('FULL COST BUDGET'!C16),"",'FULL COST BUDGET'!C16)</f>
        <v/>
      </c>
      <c r="C17" s="428">
        <f>VALUE('CONTRACT PRICE ZAR'!G19)</f>
        <v>0</v>
      </c>
      <c r="D17" s="429" t="e">
        <f t="shared" ref="D17:L17" si="7">C17/$G$4</f>
        <v>#DIV/0!</v>
      </c>
      <c r="E17" s="428">
        <f>VALUE('CONTRACT PRICE ZAR'!J19)</f>
        <v>0</v>
      </c>
      <c r="F17" s="429" t="e">
        <f t="shared" si="7"/>
        <v>#DIV/0!</v>
      </c>
      <c r="G17" s="428">
        <f>VALUE('CONTRACT PRICE ZAR'!M19)</f>
        <v>0</v>
      </c>
      <c r="H17" s="429" t="e">
        <f t="shared" si="7"/>
        <v>#DIV/0!</v>
      </c>
      <c r="I17" s="428">
        <f>VALUE('CONTRACT PRICE ZAR'!P19)</f>
        <v>0</v>
      </c>
      <c r="J17" s="429" t="e">
        <f t="shared" si="7"/>
        <v>#DIV/0!</v>
      </c>
      <c r="K17" s="428">
        <f>VALUE('CONTRACT PRICE ZAR'!S19)</f>
        <v>0</v>
      </c>
      <c r="L17" s="429" t="e">
        <f t="shared" si="7"/>
        <v>#DIV/0!</v>
      </c>
      <c r="M17" s="430" t="e">
        <f>D17+F17+H17+J17+L17</f>
        <v>#DIV/0!</v>
      </c>
    </row>
    <row r="18" spans="1:15" s="128" customFormat="1" ht="15.75" customHeight="1" x14ac:dyDescent="0.25">
      <c r="B18" s="427" t="str">
        <f>IF(ISBLANK('FULL COST BUDGET'!C17),"",'FULL COST BUDGET'!C17)</f>
        <v/>
      </c>
      <c r="C18" s="428">
        <f>VALUE('CONTRACT PRICE ZAR'!G20)</f>
        <v>0</v>
      </c>
      <c r="D18" s="425" t="e">
        <f>C18/$G$4</f>
        <v>#DIV/0!</v>
      </c>
      <c r="E18" s="424">
        <f>VALUE('CONTRACT PRICE ZAR'!J20)</f>
        <v>0</v>
      </c>
      <c r="F18" s="425" t="e">
        <f>E18/$G$4</f>
        <v>#DIV/0!</v>
      </c>
      <c r="G18" s="424">
        <f>VALUE('CONTRACT PRICE ZAR'!M20)</f>
        <v>0</v>
      </c>
      <c r="H18" s="425" t="e">
        <f>G18/$G$4</f>
        <v>#DIV/0!</v>
      </c>
      <c r="I18" s="424">
        <f>VALUE('CONTRACT PRICE ZAR'!P20)</f>
        <v>0</v>
      </c>
      <c r="J18" s="425" t="e">
        <f>I18/$G$4</f>
        <v>#DIV/0!</v>
      </c>
      <c r="K18" s="424">
        <f>VALUE('CONTRACT PRICE ZAR'!S20)</f>
        <v>0</v>
      </c>
      <c r="L18" s="425" t="e">
        <f>K18/$G$4</f>
        <v>#DIV/0!</v>
      </c>
      <c r="M18" s="430" t="e">
        <f>D18+F18+H18+J18+L18</f>
        <v>#DIV/0!</v>
      </c>
    </row>
    <row r="19" spans="1:15" s="128" customFormat="1" ht="15.75" customHeight="1" x14ac:dyDescent="0.25">
      <c r="B19" s="448" t="str">
        <f>IF(ISBLANK('FULL COST BUDGET'!C18),"",'FULL COST BUDGET'!C18)</f>
        <v/>
      </c>
      <c r="C19" s="449">
        <f>VALUE('CONTRACT PRICE ZAR'!G21)</f>
        <v>0</v>
      </c>
      <c r="D19" s="450" t="e">
        <f>C19/$G$4</f>
        <v>#DIV/0!</v>
      </c>
      <c r="E19" s="451">
        <f>VALUE('CONTRACT PRICE ZAR'!J21)</f>
        <v>0</v>
      </c>
      <c r="F19" s="450" t="e">
        <f>E19/$G$4</f>
        <v>#DIV/0!</v>
      </c>
      <c r="G19" s="451">
        <f>VALUE('CONTRACT PRICE ZAR'!M21)</f>
        <v>0</v>
      </c>
      <c r="H19" s="450" t="e">
        <f>G19/$G$4</f>
        <v>#DIV/0!</v>
      </c>
      <c r="I19" s="451">
        <f>VALUE('CONTRACT PRICE ZAR'!P21)</f>
        <v>0</v>
      </c>
      <c r="J19" s="450" t="e">
        <f>I19/$G$4</f>
        <v>#DIV/0!</v>
      </c>
      <c r="K19" s="451">
        <f>VALUE('CONTRACT PRICE ZAR'!S21)</f>
        <v>0</v>
      </c>
      <c r="L19" s="450" t="e">
        <f>K19/$G$4</f>
        <v>#DIV/0!</v>
      </c>
      <c r="M19" s="452" t="e">
        <f>D19+F19+H19+J19+L19</f>
        <v>#DIV/0!</v>
      </c>
    </row>
    <row r="20" spans="1:15" ht="18" customHeight="1" x14ac:dyDescent="0.25">
      <c r="A20" s="147"/>
      <c r="B20" s="453" t="s">
        <v>125</v>
      </c>
      <c r="C20" s="456">
        <f>SUM(C17:C19)</f>
        <v>0</v>
      </c>
      <c r="D20" s="457" t="e">
        <f t="shared" ref="D20:M20" si="8">SUM(D17:D19)</f>
        <v>#DIV/0!</v>
      </c>
      <c r="E20" s="456">
        <f t="shared" si="8"/>
        <v>0</v>
      </c>
      <c r="F20" s="457" t="e">
        <f t="shared" si="8"/>
        <v>#DIV/0!</v>
      </c>
      <c r="G20" s="456">
        <f t="shared" si="8"/>
        <v>0</v>
      </c>
      <c r="H20" s="457" t="e">
        <f t="shared" si="8"/>
        <v>#DIV/0!</v>
      </c>
      <c r="I20" s="456">
        <f t="shared" si="8"/>
        <v>0</v>
      </c>
      <c r="J20" s="457" t="e">
        <f t="shared" si="8"/>
        <v>#DIV/0!</v>
      </c>
      <c r="K20" s="456">
        <f t="shared" si="8"/>
        <v>0</v>
      </c>
      <c r="L20" s="457" t="e">
        <f t="shared" si="8"/>
        <v>#DIV/0!</v>
      </c>
      <c r="M20" s="458" t="e">
        <f t="shared" si="8"/>
        <v>#DIV/0!</v>
      </c>
      <c r="N20" s="124"/>
      <c r="O20" s="124"/>
    </row>
    <row r="21" spans="1:15" ht="18" customHeight="1" thickBot="1" x14ac:dyDescent="0.3">
      <c r="A21" s="128"/>
      <c r="B21" s="410" t="s">
        <v>121</v>
      </c>
      <c r="C21" s="459">
        <f>SUM(C20,C15)</f>
        <v>0</v>
      </c>
      <c r="D21" s="460" t="e">
        <f>SUM(D15+D20)</f>
        <v>#DIV/0!</v>
      </c>
      <c r="E21" s="459">
        <f>SUM(E20,E15)</f>
        <v>0</v>
      </c>
      <c r="F21" s="460" t="e">
        <f>SUM(F15+F20)</f>
        <v>#DIV/0!</v>
      </c>
      <c r="G21" s="459">
        <f>SUM(G20,G15)</f>
        <v>0</v>
      </c>
      <c r="H21" s="460" t="e">
        <f>SUM(H15+H20)</f>
        <v>#DIV/0!</v>
      </c>
      <c r="I21" s="459">
        <f>SUM(I20,I15)</f>
        <v>0</v>
      </c>
      <c r="J21" s="460" t="e">
        <f>SUM(J15+J20)</f>
        <v>#DIV/0!</v>
      </c>
      <c r="K21" s="459">
        <f>SUM(K20,K15)</f>
        <v>0</v>
      </c>
      <c r="L21" s="460" t="e">
        <f>SUM(L15+L20)</f>
        <v>#DIV/0!</v>
      </c>
      <c r="M21" s="461" t="e">
        <f>SUM(M15,M20)</f>
        <v>#DIV/0!</v>
      </c>
      <c r="N21" s="124"/>
      <c r="O21" s="124"/>
    </row>
    <row r="22" spans="1:15" s="125" customFormat="1" ht="15.75" customHeight="1" x14ac:dyDescent="0.3">
      <c r="B22" s="334"/>
      <c r="C22" s="339"/>
      <c r="D22" s="340"/>
      <c r="E22" s="339"/>
      <c r="F22" s="340"/>
      <c r="G22" s="339"/>
      <c r="H22" s="340"/>
      <c r="I22" s="339"/>
      <c r="J22" s="340"/>
      <c r="K22" s="339"/>
      <c r="L22" s="340"/>
      <c r="M22" s="341"/>
    </row>
    <row r="23" spans="1:15" ht="15.75" customHeight="1" x14ac:dyDescent="0.25">
      <c r="A23" s="170" t="s">
        <v>6</v>
      </c>
      <c r="B23" s="342"/>
      <c r="C23" s="264" t="s">
        <v>189</v>
      </c>
      <c r="D23" s="343" t="s">
        <v>190</v>
      </c>
      <c r="E23" s="264" t="s">
        <v>189</v>
      </c>
      <c r="F23" s="343" t="s">
        <v>190</v>
      </c>
      <c r="G23" s="264" t="s">
        <v>189</v>
      </c>
      <c r="H23" s="343" t="s">
        <v>190</v>
      </c>
      <c r="I23" s="264" t="s">
        <v>189</v>
      </c>
      <c r="J23" s="343" t="s">
        <v>190</v>
      </c>
      <c r="K23" s="264" t="s">
        <v>189</v>
      </c>
      <c r="L23" s="343" t="s">
        <v>190</v>
      </c>
      <c r="M23" s="205" t="s">
        <v>191</v>
      </c>
      <c r="N23" s="124"/>
      <c r="O23" s="124"/>
    </row>
    <row r="24" spans="1:15" s="128" customFormat="1" ht="15.75" customHeight="1" x14ac:dyDescent="0.25">
      <c r="A24" s="128">
        <v>2.1</v>
      </c>
      <c r="B24" s="431" t="str">
        <f>IF(ISBLANK('FULL COST BUDGET'!C23),"",'FULL COST BUDGET'!C23)</f>
        <v>Computers &amp; hardware</v>
      </c>
      <c r="C24" s="428">
        <f>VALUE('CONTRACT PRICE ZAR'!G26)</f>
        <v>0</v>
      </c>
      <c r="D24" s="429" t="e">
        <f t="shared" ref="D24:L24" si="9">C24/$G$4</f>
        <v>#DIV/0!</v>
      </c>
      <c r="E24" s="428">
        <f>VALUE('CONTRACT PRICE ZAR'!J26)</f>
        <v>0</v>
      </c>
      <c r="F24" s="429" t="e">
        <f t="shared" si="9"/>
        <v>#DIV/0!</v>
      </c>
      <c r="G24" s="428">
        <f>VALUE('CONTRACT PRICE ZAR'!M26)</f>
        <v>0</v>
      </c>
      <c r="H24" s="429" t="e">
        <f t="shared" si="9"/>
        <v>#DIV/0!</v>
      </c>
      <c r="I24" s="428">
        <f>VALUE('CONTRACT PRICE ZAR'!P26)</f>
        <v>0</v>
      </c>
      <c r="J24" s="429" t="e">
        <f t="shared" si="9"/>
        <v>#DIV/0!</v>
      </c>
      <c r="K24" s="428">
        <f>VALUE('CONTRACT PRICE ZAR'!S26)</f>
        <v>0</v>
      </c>
      <c r="L24" s="429" t="e">
        <f t="shared" si="9"/>
        <v>#DIV/0!</v>
      </c>
      <c r="M24" s="430" t="e">
        <f>D24+F24+H24+J24+L24</f>
        <v>#DIV/0!</v>
      </c>
    </row>
    <row r="25" spans="1:15" s="128" customFormat="1" ht="15.75" customHeight="1" x14ac:dyDescent="0.25">
      <c r="A25" s="128">
        <v>2.2000000000000002</v>
      </c>
      <c r="B25" s="431" t="str">
        <f>IF(ISBLANK('FULL COST BUDGET'!C24),"",'FULL COST BUDGET'!C24)</f>
        <v>Other</v>
      </c>
      <c r="C25" s="428">
        <f>VALUE('CONTRACT PRICE ZAR'!G27)</f>
        <v>0</v>
      </c>
      <c r="D25" s="429" t="e">
        <f>C25/$G$4</f>
        <v>#DIV/0!</v>
      </c>
      <c r="E25" s="428">
        <f>VALUE('CONTRACT PRICE ZAR'!J27)</f>
        <v>0</v>
      </c>
      <c r="F25" s="429" t="e">
        <f>E25/$G$4</f>
        <v>#DIV/0!</v>
      </c>
      <c r="G25" s="428">
        <f>VALUE('CONTRACT PRICE ZAR'!M27)</f>
        <v>0</v>
      </c>
      <c r="H25" s="429" t="e">
        <f>G25/$G$4</f>
        <v>#DIV/0!</v>
      </c>
      <c r="I25" s="428">
        <f>VALUE('CONTRACT PRICE ZAR'!P27)</f>
        <v>0</v>
      </c>
      <c r="J25" s="429" t="e">
        <f>I25/$G$4</f>
        <v>#DIV/0!</v>
      </c>
      <c r="K25" s="428">
        <f>VALUE('CONTRACT PRICE ZAR'!S27)</f>
        <v>0</v>
      </c>
      <c r="L25" s="429" t="e">
        <f>K25/$G$4</f>
        <v>#DIV/0!</v>
      </c>
      <c r="M25" s="430" t="e">
        <f>D25+F25+H25+J25+L25</f>
        <v>#DIV/0!</v>
      </c>
    </row>
    <row r="26" spans="1:15" s="128" customFormat="1" ht="15.75" customHeight="1" x14ac:dyDescent="0.25">
      <c r="A26" s="128">
        <v>2.2999999999999998</v>
      </c>
      <c r="B26" s="431" t="str">
        <f>IF(ISBLANK('FULL COST BUDGET'!C25),"",'FULL COST BUDGET'!C25)</f>
        <v/>
      </c>
      <c r="C26" s="428">
        <f>VALUE('CONTRACT PRICE ZAR'!G28)</f>
        <v>0</v>
      </c>
      <c r="D26" s="429" t="e">
        <f>C26/$G$4</f>
        <v>#DIV/0!</v>
      </c>
      <c r="E26" s="428">
        <f>VALUE('CONTRACT PRICE ZAR'!J28)</f>
        <v>0</v>
      </c>
      <c r="F26" s="429" t="e">
        <f>E26/$G$4</f>
        <v>#DIV/0!</v>
      </c>
      <c r="G26" s="428">
        <f>VALUE('CONTRACT PRICE ZAR'!M28)</f>
        <v>0</v>
      </c>
      <c r="H26" s="429" t="e">
        <f>G26/$G$4</f>
        <v>#DIV/0!</v>
      </c>
      <c r="I26" s="428">
        <f>VALUE('CONTRACT PRICE ZAR'!P28)</f>
        <v>0</v>
      </c>
      <c r="J26" s="429" t="e">
        <f>I26/$G$4</f>
        <v>#DIV/0!</v>
      </c>
      <c r="K26" s="428">
        <f>VALUE('CONTRACT PRICE ZAR'!S28)</f>
        <v>0</v>
      </c>
      <c r="L26" s="429" t="e">
        <f>K26/$G$4</f>
        <v>#DIV/0!</v>
      </c>
      <c r="M26" s="430" t="e">
        <f>D26+F26+H26+J26+L26</f>
        <v>#DIV/0!</v>
      </c>
    </row>
    <row r="27" spans="1:15" ht="18" customHeight="1" thickBot="1" x14ac:dyDescent="0.3">
      <c r="A27" s="128"/>
      <c r="B27" s="410" t="s">
        <v>124</v>
      </c>
      <c r="C27" s="459">
        <f>SUM(C24:C26)</f>
        <v>0</v>
      </c>
      <c r="D27" s="460" t="e">
        <f t="shared" ref="D27:L27" si="10">SUM(D24:D26)</f>
        <v>#DIV/0!</v>
      </c>
      <c r="E27" s="459">
        <f>SUM(E24:E26)</f>
        <v>0</v>
      </c>
      <c r="F27" s="460" t="e">
        <f t="shared" si="10"/>
        <v>#DIV/0!</v>
      </c>
      <c r="G27" s="459">
        <f>SUM(G24:G26)</f>
        <v>0</v>
      </c>
      <c r="H27" s="460" t="e">
        <f t="shared" si="10"/>
        <v>#DIV/0!</v>
      </c>
      <c r="I27" s="459">
        <f>SUM(I24:I26)</f>
        <v>0</v>
      </c>
      <c r="J27" s="460" t="e">
        <f t="shared" si="10"/>
        <v>#DIV/0!</v>
      </c>
      <c r="K27" s="459">
        <f>SUM(K24:K26)</f>
        <v>0</v>
      </c>
      <c r="L27" s="460" t="e">
        <f t="shared" si="10"/>
        <v>#DIV/0!</v>
      </c>
      <c r="M27" s="461" t="e">
        <f>SUM(M24:M26)</f>
        <v>#DIV/0!</v>
      </c>
      <c r="N27" s="124"/>
      <c r="O27" s="124"/>
    </row>
    <row r="28" spans="1:15" s="125" customFormat="1" ht="15.75" customHeight="1" x14ac:dyDescent="0.3">
      <c r="B28" s="334"/>
      <c r="C28" s="339"/>
      <c r="D28" s="340"/>
      <c r="E28" s="339"/>
      <c r="F28" s="340"/>
      <c r="G28" s="339"/>
      <c r="H28" s="340"/>
      <c r="I28" s="339"/>
      <c r="J28" s="340"/>
      <c r="K28" s="339"/>
      <c r="L28" s="340"/>
      <c r="M28" s="341"/>
    </row>
    <row r="29" spans="1:15" ht="15.75" customHeight="1" x14ac:dyDescent="0.25">
      <c r="A29" s="170" t="s">
        <v>313</v>
      </c>
      <c r="B29" s="342"/>
      <c r="C29" s="264" t="s">
        <v>189</v>
      </c>
      <c r="D29" s="343" t="s">
        <v>190</v>
      </c>
      <c r="E29" s="264" t="s">
        <v>189</v>
      </c>
      <c r="F29" s="343" t="s">
        <v>190</v>
      </c>
      <c r="G29" s="264" t="s">
        <v>189</v>
      </c>
      <c r="H29" s="343" t="s">
        <v>190</v>
      </c>
      <c r="I29" s="264" t="s">
        <v>189</v>
      </c>
      <c r="J29" s="343" t="s">
        <v>190</v>
      </c>
      <c r="K29" s="264" t="s">
        <v>189</v>
      </c>
      <c r="L29" s="343" t="s">
        <v>190</v>
      </c>
      <c r="M29" s="205" t="s">
        <v>191</v>
      </c>
      <c r="N29" s="124"/>
      <c r="O29" s="124"/>
    </row>
    <row r="30" spans="1:15" s="128" customFormat="1" ht="15.75" customHeight="1" x14ac:dyDescent="0.25">
      <c r="A30" s="128">
        <v>3.1</v>
      </c>
      <c r="B30" s="432" t="str">
        <f>IF(ISBLANK('FULL COST BUDGET'!C30),"",'FULL COST BUDGET'!C30)</f>
        <v>Material (e.g. Reagents, electronic components)</v>
      </c>
      <c r="C30" s="428">
        <f>VALUE('CONTRACT PRICE ZAR'!G33)</f>
        <v>0</v>
      </c>
      <c r="D30" s="429" t="e">
        <f t="shared" ref="D30:L30" si="11">C30/$G$4</f>
        <v>#DIV/0!</v>
      </c>
      <c r="E30" s="428">
        <f>VALUE('CONTRACT PRICE ZAR'!J33)</f>
        <v>0</v>
      </c>
      <c r="F30" s="429" t="e">
        <f t="shared" si="11"/>
        <v>#DIV/0!</v>
      </c>
      <c r="G30" s="428">
        <f>VALUE('CONTRACT PRICE ZAR'!M33)</f>
        <v>0</v>
      </c>
      <c r="H30" s="429" t="e">
        <f t="shared" si="11"/>
        <v>#DIV/0!</v>
      </c>
      <c r="I30" s="428">
        <f>VALUE('CONTRACT PRICE ZAR'!P33)</f>
        <v>0</v>
      </c>
      <c r="J30" s="429" t="e">
        <f t="shared" si="11"/>
        <v>#DIV/0!</v>
      </c>
      <c r="K30" s="428">
        <f>VALUE('CONTRACT PRICE ZAR'!S33)</f>
        <v>0</v>
      </c>
      <c r="L30" s="429" t="e">
        <f t="shared" si="11"/>
        <v>#DIV/0!</v>
      </c>
      <c r="M30" s="430" t="e">
        <f>D30+F30+H30+J30+L30</f>
        <v>#DIV/0!</v>
      </c>
    </row>
    <row r="31" spans="1:15" s="128" customFormat="1" ht="15.75" customHeight="1" x14ac:dyDescent="0.25">
      <c r="A31" s="128">
        <v>3.2</v>
      </c>
      <c r="B31" s="431" t="str">
        <f>IF(ISBLANK('FULL COST BUDGET'!C31),"",'FULL COST BUDGET'!C31)</f>
        <v>Stationery and printing</v>
      </c>
      <c r="C31" s="428">
        <f>VALUE('CONTRACT PRICE ZAR'!G34)</f>
        <v>0</v>
      </c>
      <c r="D31" s="429" t="e">
        <f t="shared" ref="D31:D40" si="12">C31/$G$4</f>
        <v>#DIV/0!</v>
      </c>
      <c r="E31" s="428">
        <f>VALUE('CONTRACT PRICE ZAR'!J34)</f>
        <v>0</v>
      </c>
      <c r="F31" s="429" t="e">
        <f t="shared" ref="F31:F40" si="13">E31/$G$4</f>
        <v>#DIV/0!</v>
      </c>
      <c r="G31" s="428">
        <f>VALUE('CONTRACT PRICE ZAR'!M34)</f>
        <v>0</v>
      </c>
      <c r="H31" s="429" t="e">
        <f t="shared" ref="H31:H40" si="14">G31/$G$4</f>
        <v>#DIV/0!</v>
      </c>
      <c r="I31" s="428">
        <f>VALUE('CONTRACT PRICE ZAR'!P34)</f>
        <v>0</v>
      </c>
      <c r="J31" s="429" t="e">
        <f t="shared" ref="J31:J40" si="15">I31/$G$4</f>
        <v>#DIV/0!</v>
      </c>
      <c r="K31" s="428">
        <f>VALUE('CONTRACT PRICE ZAR'!S34)</f>
        <v>0</v>
      </c>
      <c r="L31" s="429" t="e">
        <f t="shared" ref="L31:L40" si="16">K31/$G$4</f>
        <v>#DIV/0!</v>
      </c>
      <c r="M31" s="430" t="e">
        <f t="shared" ref="M31:M40" si="17">D31+F31+H31+J31+L31</f>
        <v>#DIV/0!</v>
      </c>
    </row>
    <row r="32" spans="1:15" s="128" customFormat="1" ht="15.75" customHeight="1" x14ac:dyDescent="0.25">
      <c r="A32" s="128">
        <v>3.3</v>
      </c>
      <c r="B32" s="431" t="str">
        <f>IF(ISBLANK('FULL COST BUDGET'!C32),"",'FULL COST BUDGET'!C32)</f>
        <v>Services</v>
      </c>
      <c r="C32" s="428">
        <f>VALUE('CONTRACT PRICE ZAR'!G35)</f>
        <v>0</v>
      </c>
      <c r="D32" s="429" t="e">
        <f t="shared" si="12"/>
        <v>#DIV/0!</v>
      </c>
      <c r="E32" s="428">
        <f>VALUE('CONTRACT PRICE ZAR'!J35)</f>
        <v>0</v>
      </c>
      <c r="F32" s="429" t="e">
        <f t="shared" si="13"/>
        <v>#DIV/0!</v>
      </c>
      <c r="G32" s="428">
        <f>VALUE('CONTRACT PRICE ZAR'!M35)</f>
        <v>0</v>
      </c>
      <c r="H32" s="429" t="e">
        <f t="shared" si="14"/>
        <v>#DIV/0!</v>
      </c>
      <c r="I32" s="428">
        <f>VALUE('CONTRACT PRICE ZAR'!P35)</f>
        <v>0</v>
      </c>
      <c r="J32" s="429" t="e">
        <f t="shared" si="15"/>
        <v>#DIV/0!</v>
      </c>
      <c r="K32" s="428">
        <f>VALUE('CONTRACT PRICE ZAR'!S35)</f>
        <v>0</v>
      </c>
      <c r="L32" s="429" t="e">
        <f t="shared" si="16"/>
        <v>#DIV/0!</v>
      </c>
      <c r="M32" s="430" t="e">
        <f t="shared" si="17"/>
        <v>#DIV/0!</v>
      </c>
    </row>
    <row r="33" spans="1:15" s="128" customFormat="1" ht="15.75" customHeight="1" x14ac:dyDescent="0.25">
      <c r="A33" s="128">
        <v>3.4</v>
      </c>
      <c r="B33" s="433" t="str">
        <f>IF(ISBLANK('FULL COST BUDGET'!C33),"",'FULL COST BUDGET'!C33)</f>
        <v>Consumable material (e.g. Pipette, petri dishes)</v>
      </c>
      <c r="C33" s="428">
        <f>VALUE('CONTRACT PRICE ZAR'!G36)</f>
        <v>0</v>
      </c>
      <c r="D33" s="429" t="e">
        <f t="shared" si="12"/>
        <v>#DIV/0!</v>
      </c>
      <c r="E33" s="428">
        <f>VALUE('CONTRACT PRICE ZAR'!J36)</f>
        <v>0</v>
      </c>
      <c r="F33" s="429" t="e">
        <f t="shared" si="13"/>
        <v>#DIV/0!</v>
      </c>
      <c r="G33" s="428">
        <f>VALUE('CONTRACT PRICE ZAR'!M36)</f>
        <v>0</v>
      </c>
      <c r="H33" s="429" t="e">
        <f t="shared" si="14"/>
        <v>#DIV/0!</v>
      </c>
      <c r="I33" s="428">
        <f>VALUE('CONTRACT PRICE ZAR'!P36)</f>
        <v>0</v>
      </c>
      <c r="J33" s="429" t="e">
        <f t="shared" si="15"/>
        <v>#DIV/0!</v>
      </c>
      <c r="K33" s="428">
        <f>VALUE('CONTRACT PRICE ZAR'!S36)</f>
        <v>0</v>
      </c>
      <c r="L33" s="429" t="e">
        <f t="shared" si="16"/>
        <v>#DIV/0!</v>
      </c>
      <c r="M33" s="430" t="e">
        <f t="shared" si="17"/>
        <v>#DIV/0!</v>
      </c>
    </row>
    <row r="34" spans="1:15" s="128" customFormat="1" ht="15.75" customHeight="1" x14ac:dyDescent="0.25">
      <c r="A34" s="128">
        <v>3.5</v>
      </c>
      <c r="B34" s="433" t="str">
        <f>IF(ISBLANK('FULL COST BUDGET'!C34),"",'FULL COST BUDGET'!C34)</f>
        <v>Analysis of samples</v>
      </c>
      <c r="C34" s="428">
        <f>VALUE('CONTRACT PRICE ZAR'!G37)</f>
        <v>0</v>
      </c>
      <c r="D34" s="429" t="e">
        <f t="shared" si="12"/>
        <v>#DIV/0!</v>
      </c>
      <c r="E34" s="428">
        <f>VALUE('CONTRACT PRICE ZAR'!J37)</f>
        <v>0</v>
      </c>
      <c r="F34" s="429" t="e">
        <f t="shared" si="13"/>
        <v>#DIV/0!</v>
      </c>
      <c r="G34" s="428">
        <f>VALUE('CONTRACT PRICE ZAR'!M37)</f>
        <v>0</v>
      </c>
      <c r="H34" s="429" t="e">
        <f t="shared" si="14"/>
        <v>#DIV/0!</v>
      </c>
      <c r="I34" s="428">
        <f>VALUE('CONTRACT PRICE ZAR'!P37)</f>
        <v>0</v>
      </c>
      <c r="J34" s="429" t="e">
        <f t="shared" si="15"/>
        <v>#DIV/0!</v>
      </c>
      <c r="K34" s="428">
        <f>VALUE('CONTRACT PRICE ZAR'!S37)</f>
        <v>0</v>
      </c>
      <c r="L34" s="429" t="e">
        <f t="shared" si="16"/>
        <v>#DIV/0!</v>
      </c>
      <c r="M34" s="430" t="e">
        <f t="shared" si="17"/>
        <v>#DIV/0!</v>
      </c>
    </row>
    <row r="35" spans="1:15" s="128" customFormat="1" ht="15.75" customHeight="1" x14ac:dyDescent="0.25">
      <c r="A35" s="128">
        <v>3.6</v>
      </c>
      <c r="B35" s="433" t="str">
        <f>IF(ISBLANK('FULL COST BUDGET'!C35),"",'FULL COST BUDGET'!C35)</f>
        <v>Use of equipment</v>
      </c>
      <c r="C35" s="428">
        <f>VALUE('CONTRACT PRICE ZAR'!G38)</f>
        <v>0</v>
      </c>
      <c r="D35" s="429" t="e">
        <f t="shared" si="12"/>
        <v>#DIV/0!</v>
      </c>
      <c r="E35" s="428">
        <f>VALUE('CONTRACT PRICE ZAR'!J38)</f>
        <v>0</v>
      </c>
      <c r="F35" s="429" t="e">
        <f t="shared" si="13"/>
        <v>#DIV/0!</v>
      </c>
      <c r="G35" s="428">
        <f>VALUE('CONTRACT PRICE ZAR'!M38)</f>
        <v>0</v>
      </c>
      <c r="H35" s="429" t="e">
        <f t="shared" si="14"/>
        <v>#DIV/0!</v>
      </c>
      <c r="I35" s="428">
        <f>VALUE('CONTRACT PRICE ZAR'!P38)</f>
        <v>0</v>
      </c>
      <c r="J35" s="429" t="e">
        <f t="shared" si="15"/>
        <v>#DIV/0!</v>
      </c>
      <c r="K35" s="428">
        <f>VALUE('CONTRACT PRICE ZAR'!S38)</f>
        <v>0</v>
      </c>
      <c r="L35" s="429" t="e">
        <f t="shared" si="16"/>
        <v>#DIV/0!</v>
      </c>
      <c r="M35" s="430" t="e">
        <f t="shared" si="17"/>
        <v>#DIV/0!</v>
      </c>
    </row>
    <row r="36" spans="1:15" s="128" customFormat="1" ht="15.75" customHeight="1" x14ac:dyDescent="0.25">
      <c r="A36" s="128">
        <v>3.7</v>
      </c>
      <c r="B36" s="433" t="str">
        <f>IF(ISBLANK('FULL COST BUDGET'!C36),"",'FULL COST BUDGET'!C36)</f>
        <v>Maintenance of equipment</v>
      </c>
      <c r="C36" s="428">
        <f>VALUE('CONTRACT PRICE ZAR'!G39)</f>
        <v>0</v>
      </c>
      <c r="D36" s="429" t="e">
        <f t="shared" si="12"/>
        <v>#DIV/0!</v>
      </c>
      <c r="E36" s="428">
        <f>VALUE('CONTRACT PRICE ZAR'!J39)</f>
        <v>0</v>
      </c>
      <c r="F36" s="429" t="e">
        <f t="shared" si="13"/>
        <v>#DIV/0!</v>
      </c>
      <c r="G36" s="428">
        <f>VALUE('CONTRACT PRICE ZAR'!M39)</f>
        <v>0</v>
      </c>
      <c r="H36" s="429" t="e">
        <f t="shared" si="14"/>
        <v>#DIV/0!</v>
      </c>
      <c r="I36" s="428">
        <f>VALUE('CONTRACT PRICE ZAR'!P39)</f>
        <v>0</v>
      </c>
      <c r="J36" s="429" t="e">
        <f t="shared" si="15"/>
        <v>#DIV/0!</v>
      </c>
      <c r="K36" s="428">
        <f>VALUE('CONTRACT PRICE ZAR'!S39)</f>
        <v>0</v>
      </c>
      <c r="L36" s="429" t="e">
        <f t="shared" si="16"/>
        <v>#DIV/0!</v>
      </c>
      <c r="M36" s="430" t="e">
        <f t="shared" si="17"/>
        <v>#DIV/0!</v>
      </c>
    </row>
    <row r="37" spans="1:15" s="128" customFormat="1" ht="15.75" customHeight="1" x14ac:dyDescent="0.25">
      <c r="A37" s="128">
        <v>3.8</v>
      </c>
      <c r="B37" s="416" t="str">
        <f>IF(ISBLANK('FULL COST BUDGET'!C37),"",'FULL COST BUDGET'!C37)</f>
        <v>Sundry expenses</v>
      </c>
      <c r="C37" s="428">
        <f>VALUE('CONTRACT PRICE ZAR'!G40)</f>
        <v>0</v>
      </c>
      <c r="D37" s="429" t="e">
        <f t="shared" si="12"/>
        <v>#DIV/0!</v>
      </c>
      <c r="E37" s="428">
        <f>VALUE('CONTRACT PRICE ZAR'!J40)</f>
        <v>0</v>
      </c>
      <c r="F37" s="429" t="e">
        <f t="shared" si="13"/>
        <v>#DIV/0!</v>
      </c>
      <c r="G37" s="428">
        <f>VALUE('CONTRACT PRICE ZAR'!M40)</f>
        <v>0</v>
      </c>
      <c r="H37" s="429" t="e">
        <f t="shared" si="14"/>
        <v>#DIV/0!</v>
      </c>
      <c r="I37" s="428">
        <f>VALUE('CONTRACT PRICE ZAR'!P40)</f>
        <v>0</v>
      </c>
      <c r="J37" s="429" t="e">
        <f t="shared" si="15"/>
        <v>#DIV/0!</v>
      </c>
      <c r="K37" s="428">
        <f>VALUE('CONTRACT PRICE ZAR'!S40)</f>
        <v>0</v>
      </c>
      <c r="L37" s="429" t="e">
        <f t="shared" si="16"/>
        <v>#DIV/0!</v>
      </c>
      <c r="M37" s="430" t="e">
        <f t="shared" si="17"/>
        <v>#DIV/0!</v>
      </c>
    </row>
    <row r="38" spans="1:15" s="128" customFormat="1" ht="15.75" customHeight="1" x14ac:dyDescent="0.25">
      <c r="A38" s="128">
        <v>3.9</v>
      </c>
      <c r="B38" s="416" t="str">
        <f>IF(ISBLANK('FULL COST BUDGET'!C38),"",'FULL COST BUDGET'!C38)</f>
        <v>Project specific insurance</v>
      </c>
      <c r="C38" s="428">
        <f>VALUE('CONTRACT PRICE ZAR'!G41)</f>
        <v>0</v>
      </c>
      <c r="D38" s="429" t="e">
        <f t="shared" si="12"/>
        <v>#DIV/0!</v>
      </c>
      <c r="E38" s="428">
        <f>VALUE('CONTRACT PRICE ZAR'!J41)</f>
        <v>0</v>
      </c>
      <c r="F38" s="429" t="e">
        <f t="shared" si="13"/>
        <v>#DIV/0!</v>
      </c>
      <c r="G38" s="428">
        <f>VALUE('CONTRACT PRICE ZAR'!M41)</f>
        <v>0</v>
      </c>
      <c r="H38" s="429" t="e">
        <f t="shared" si="14"/>
        <v>#DIV/0!</v>
      </c>
      <c r="I38" s="428">
        <f>VALUE('CONTRACT PRICE ZAR'!P41)</f>
        <v>0</v>
      </c>
      <c r="J38" s="429" t="e">
        <f t="shared" si="15"/>
        <v>#DIV/0!</v>
      </c>
      <c r="K38" s="428">
        <f>VALUE('CONTRACT PRICE ZAR'!S41)</f>
        <v>0</v>
      </c>
      <c r="L38" s="429" t="e">
        <f t="shared" si="16"/>
        <v>#DIV/0!</v>
      </c>
      <c r="M38" s="430" t="e">
        <f t="shared" si="17"/>
        <v>#DIV/0!</v>
      </c>
    </row>
    <row r="39" spans="1:15" s="128" customFormat="1" ht="15.75" customHeight="1" x14ac:dyDescent="0.25">
      <c r="A39" s="153">
        <v>3.1</v>
      </c>
      <c r="B39" s="416" t="str">
        <f>IF(ISBLANK('FULL COST BUDGET'!C39),"",'FULL COST BUDGET'!C39)</f>
        <v>Software</v>
      </c>
      <c r="C39" s="428">
        <f>VALUE('CONTRACT PRICE ZAR'!G42)</f>
        <v>0</v>
      </c>
      <c r="D39" s="429" t="e">
        <f t="shared" si="12"/>
        <v>#DIV/0!</v>
      </c>
      <c r="E39" s="428">
        <f>VALUE('CONTRACT PRICE ZAR'!J42)</f>
        <v>0</v>
      </c>
      <c r="F39" s="429" t="e">
        <f t="shared" si="13"/>
        <v>#DIV/0!</v>
      </c>
      <c r="G39" s="428">
        <f>VALUE('CONTRACT PRICE ZAR'!M42)</f>
        <v>0</v>
      </c>
      <c r="H39" s="429" t="e">
        <f t="shared" si="14"/>
        <v>#DIV/0!</v>
      </c>
      <c r="I39" s="428">
        <f>VALUE('CONTRACT PRICE ZAR'!P42)</f>
        <v>0</v>
      </c>
      <c r="J39" s="429" t="e">
        <f t="shared" si="15"/>
        <v>#DIV/0!</v>
      </c>
      <c r="K39" s="428">
        <f>VALUE('CONTRACT PRICE ZAR'!S42)</f>
        <v>0</v>
      </c>
      <c r="L39" s="429" t="e">
        <f t="shared" si="16"/>
        <v>#DIV/0!</v>
      </c>
      <c r="M39" s="430" t="e">
        <f t="shared" si="17"/>
        <v>#DIV/0!</v>
      </c>
    </row>
    <row r="40" spans="1:15" s="128" customFormat="1" ht="15.75" customHeight="1" x14ac:dyDescent="0.25">
      <c r="A40" s="153">
        <v>3.11</v>
      </c>
      <c r="B40" s="416" t="str">
        <f>IF(ISBLANK('FULL COST BUDGET'!C40),"",'FULL COST BUDGET'!C40)</f>
        <v>Communication and data costs</v>
      </c>
      <c r="C40" s="428">
        <f>VALUE('CONTRACT PRICE ZAR'!G43)</f>
        <v>0</v>
      </c>
      <c r="D40" s="429" t="e">
        <f t="shared" si="12"/>
        <v>#DIV/0!</v>
      </c>
      <c r="E40" s="428">
        <f>VALUE('CONTRACT PRICE ZAR'!J43)</f>
        <v>0</v>
      </c>
      <c r="F40" s="429" t="e">
        <f t="shared" si="13"/>
        <v>#DIV/0!</v>
      </c>
      <c r="G40" s="428">
        <f>VALUE('CONTRACT PRICE ZAR'!M43)</f>
        <v>0</v>
      </c>
      <c r="H40" s="429" t="e">
        <f t="shared" si="14"/>
        <v>#DIV/0!</v>
      </c>
      <c r="I40" s="428">
        <f>VALUE('CONTRACT PRICE ZAR'!P43)</f>
        <v>0</v>
      </c>
      <c r="J40" s="429" t="e">
        <f t="shared" si="15"/>
        <v>#DIV/0!</v>
      </c>
      <c r="K40" s="428">
        <f>VALUE('CONTRACT PRICE ZAR'!S43)</f>
        <v>0</v>
      </c>
      <c r="L40" s="429" t="e">
        <f t="shared" si="16"/>
        <v>#DIV/0!</v>
      </c>
      <c r="M40" s="430" t="e">
        <f t="shared" si="17"/>
        <v>#DIV/0!</v>
      </c>
    </row>
    <row r="41" spans="1:15" s="128" customFormat="1" ht="15.75" customHeight="1" x14ac:dyDescent="0.25">
      <c r="A41" s="153">
        <v>3.12</v>
      </c>
      <c r="B41" s="416" t="str">
        <f>IF(ISBLANK('FULL COST BUDGET'!C41),"",'FULL COST BUDGET'!C41)</f>
        <v>Printing</v>
      </c>
      <c r="C41" s="428">
        <f>VALUE('CONTRACT PRICE ZAR'!G44)</f>
        <v>0</v>
      </c>
      <c r="D41" s="429" t="e">
        <f t="shared" ref="D41:D46" si="18">C41/$G$4</f>
        <v>#DIV/0!</v>
      </c>
      <c r="E41" s="428">
        <f>VALUE('CONTRACT PRICE ZAR'!J44)</f>
        <v>0</v>
      </c>
      <c r="F41" s="429" t="e">
        <f t="shared" ref="F41:F46" si="19">E41/$G$4</f>
        <v>#DIV/0!</v>
      </c>
      <c r="G41" s="428">
        <f>VALUE('CONTRACT PRICE ZAR'!M44)</f>
        <v>0</v>
      </c>
      <c r="H41" s="429" t="e">
        <f t="shared" ref="H41:H46" si="20">G41/$G$4</f>
        <v>#DIV/0!</v>
      </c>
      <c r="I41" s="428">
        <f>VALUE('CONTRACT PRICE ZAR'!P44)</f>
        <v>0</v>
      </c>
      <c r="J41" s="429" t="e">
        <f t="shared" ref="J41:J46" si="21">I41/$G$4</f>
        <v>#DIV/0!</v>
      </c>
      <c r="K41" s="428">
        <f>VALUE('CONTRACT PRICE ZAR'!S44)</f>
        <v>0</v>
      </c>
      <c r="L41" s="429" t="e">
        <f t="shared" ref="L41:L46" si="22">K41/$G$4</f>
        <v>#DIV/0!</v>
      </c>
      <c r="M41" s="430" t="e">
        <f t="shared" ref="M41:M46" si="23">D41+F41+H41+J41+L41</f>
        <v>#DIV/0!</v>
      </c>
    </row>
    <row r="42" spans="1:15" s="128" customFormat="1" ht="15.75" customHeight="1" x14ac:dyDescent="0.25">
      <c r="A42" s="153">
        <v>3.13</v>
      </c>
      <c r="B42" s="416" t="str">
        <f>IF(ISBLANK('FULL COST BUDGET'!C42),"",'FULL COST BUDGET'!C42)</f>
        <v/>
      </c>
      <c r="C42" s="428">
        <f>VALUE('CONTRACT PRICE ZAR'!G45)</f>
        <v>0</v>
      </c>
      <c r="D42" s="429" t="e">
        <f t="shared" si="18"/>
        <v>#DIV/0!</v>
      </c>
      <c r="E42" s="428">
        <f>VALUE('CONTRACT PRICE ZAR'!J45)</f>
        <v>0</v>
      </c>
      <c r="F42" s="429" t="e">
        <f t="shared" si="19"/>
        <v>#DIV/0!</v>
      </c>
      <c r="G42" s="428">
        <f>VALUE('CONTRACT PRICE ZAR'!M45)</f>
        <v>0</v>
      </c>
      <c r="H42" s="429" t="e">
        <f t="shared" si="20"/>
        <v>#DIV/0!</v>
      </c>
      <c r="I42" s="428">
        <f>VALUE('CONTRACT PRICE ZAR'!P45)</f>
        <v>0</v>
      </c>
      <c r="J42" s="429" t="e">
        <f t="shared" si="21"/>
        <v>#DIV/0!</v>
      </c>
      <c r="K42" s="428">
        <f>VALUE('CONTRACT PRICE ZAR'!S45)</f>
        <v>0</v>
      </c>
      <c r="L42" s="429" t="e">
        <f t="shared" si="22"/>
        <v>#DIV/0!</v>
      </c>
      <c r="M42" s="430" t="e">
        <f t="shared" si="23"/>
        <v>#DIV/0!</v>
      </c>
    </row>
    <row r="43" spans="1:15" s="128" customFormat="1" ht="15.75" customHeight="1" x14ac:dyDescent="0.25">
      <c r="A43" s="153">
        <v>3.14</v>
      </c>
      <c r="B43" s="416" t="str">
        <f>IF(ISBLANK('FULL COST BUDGET'!C43),"",'FULL COST BUDGET'!C43)</f>
        <v/>
      </c>
      <c r="C43" s="428">
        <f>VALUE('CONTRACT PRICE ZAR'!G46)</f>
        <v>0</v>
      </c>
      <c r="D43" s="429" t="e">
        <f t="shared" si="18"/>
        <v>#DIV/0!</v>
      </c>
      <c r="E43" s="428">
        <f>VALUE('CONTRACT PRICE ZAR'!J46)</f>
        <v>0</v>
      </c>
      <c r="F43" s="429" t="e">
        <f t="shared" si="19"/>
        <v>#DIV/0!</v>
      </c>
      <c r="G43" s="428">
        <f>VALUE('CONTRACT PRICE ZAR'!M46)</f>
        <v>0</v>
      </c>
      <c r="H43" s="429" t="e">
        <f t="shared" si="20"/>
        <v>#DIV/0!</v>
      </c>
      <c r="I43" s="428">
        <f>VALUE('CONTRACT PRICE ZAR'!P46)</f>
        <v>0</v>
      </c>
      <c r="J43" s="429" t="e">
        <f t="shared" si="21"/>
        <v>#DIV/0!</v>
      </c>
      <c r="K43" s="428">
        <f>VALUE('CONTRACT PRICE ZAR'!S46)</f>
        <v>0</v>
      </c>
      <c r="L43" s="429" t="e">
        <f t="shared" si="22"/>
        <v>#DIV/0!</v>
      </c>
      <c r="M43" s="430" t="e">
        <f t="shared" si="23"/>
        <v>#DIV/0!</v>
      </c>
    </row>
    <row r="44" spans="1:15" s="128" customFormat="1" ht="15.75" customHeight="1" x14ac:dyDescent="0.25">
      <c r="A44" s="153">
        <v>3.15</v>
      </c>
      <c r="B44" s="416" t="str">
        <f>IF(ISBLANK('FULL COST BUDGET'!C44),"",'FULL COST BUDGET'!C44)</f>
        <v/>
      </c>
      <c r="C44" s="428">
        <f>VALUE('CONTRACT PRICE ZAR'!G47)</f>
        <v>0</v>
      </c>
      <c r="D44" s="429" t="e">
        <f t="shared" si="18"/>
        <v>#DIV/0!</v>
      </c>
      <c r="E44" s="428">
        <f>VALUE('CONTRACT PRICE ZAR'!J47)</f>
        <v>0</v>
      </c>
      <c r="F44" s="429" t="e">
        <f t="shared" si="19"/>
        <v>#DIV/0!</v>
      </c>
      <c r="G44" s="428">
        <f>VALUE('CONTRACT PRICE ZAR'!M47)</f>
        <v>0</v>
      </c>
      <c r="H44" s="429" t="e">
        <f t="shared" si="20"/>
        <v>#DIV/0!</v>
      </c>
      <c r="I44" s="428">
        <f>VALUE('CONTRACT PRICE ZAR'!P47)</f>
        <v>0</v>
      </c>
      <c r="J44" s="429" t="e">
        <f t="shared" si="21"/>
        <v>#DIV/0!</v>
      </c>
      <c r="K44" s="428">
        <f>VALUE('CONTRACT PRICE ZAR'!S47)</f>
        <v>0</v>
      </c>
      <c r="L44" s="429" t="e">
        <f t="shared" si="22"/>
        <v>#DIV/0!</v>
      </c>
      <c r="M44" s="430" t="e">
        <f t="shared" si="23"/>
        <v>#DIV/0!</v>
      </c>
    </row>
    <row r="45" spans="1:15" s="128" customFormat="1" ht="15.75" customHeight="1" x14ac:dyDescent="0.25">
      <c r="A45" s="153">
        <v>3.16</v>
      </c>
      <c r="B45" s="416" t="str">
        <f>IF(ISBLANK('FULL COST BUDGET'!C45),"",'FULL COST BUDGET'!C45)</f>
        <v/>
      </c>
      <c r="C45" s="428">
        <f>VALUE('CONTRACT PRICE ZAR'!G48)</f>
        <v>0</v>
      </c>
      <c r="D45" s="429" t="e">
        <f t="shared" si="18"/>
        <v>#DIV/0!</v>
      </c>
      <c r="E45" s="428">
        <f>VALUE('CONTRACT PRICE ZAR'!J48)</f>
        <v>0</v>
      </c>
      <c r="F45" s="429" t="e">
        <f t="shared" si="19"/>
        <v>#DIV/0!</v>
      </c>
      <c r="G45" s="428">
        <f>VALUE('CONTRACT PRICE ZAR'!M48)</f>
        <v>0</v>
      </c>
      <c r="H45" s="429" t="e">
        <f t="shared" si="20"/>
        <v>#DIV/0!</v>
      </c>
      <c r="I45" s="428">
        <f>VALUE('CONTRACT PRICE ZAR'!P48)</f>
        <v>0</v>
      </c>
      <c r="J45" s="429" t="e">
        <f t="shared" si="21"/>
        <v>#DIV/0!</v>
      </c>
      <c r="K45" s="428">
        <f>VALUE('CONTRACT PRICE ZAR'!S48)</f>
        <v>0</v>
      </c>
      <c r="L45" s="429" t="e">
        <f t="shared" si="22"/>
        <v>#DIV/0!</v>
      </c>
      <c r="M45" s="430" t="e">
        <f t="shared" si="23"/>
        <v>#DIV/0!</v>
      </c>
    </row>
    <row r="46" spans="1:15" s="128" customFormat="1" ht="15.75" customHeight="1" x14ac:dyDescent="0.25">
      <c r="A46" s="153">
        <v>3.17</v>
      </c>
      <c r="B46" s="416" t="str">
        <f>IF(ISBLANK('FULL COST BUDGET'!C46),"",'FULL COST BUDGET'!C46)</f>
        <v/>
      </c>
      <c r="C46" s="428">
        <f>VALUE('CONTRACT PRICE ZAR'!G49)</f>
        <v>0</v>
      </c>
      <c r="D46" s="429" t="e">
        <f t="shared" si="18"/>
        <v>#DIV/0!</v>
      </c>
      <c r="E46" s="428">
        <f>VALUE('CONTRACT PRICE ZAR'!J49)</f>
        <v>0</v>
      </c>
      <c r="F46" s="429" t="e">
        <f t="shared" si="19"/>
        <v>#DIV/0!</v>
      </c>
      <c r="G46" s="428">
        <f>VALUE('CONTRACT PRICE ZAR'!M49)</f>
        <v>0</v>
      </c>
      <c r="H46" s="429" t="e">
        <f t="shared" si="20"/>
        <v>#DIV/0!</v>
      </c>
      <c r="I46" s="428">
        <f>VALUE('CONTRACT PRICE ZAR'!P49)</f>
        <v>0</v>
      </c>
      <c r="J46" s="429" t="e">
        <f t="shared" si="21"/>
        <v>#DIV/0!</v>
      </c>
      <c r="K46" s="428">
        <f>VALUE('CONTRACT PRICE ZAR'!S49)</f>
        <v>0</v>
      </c>
      <c r="L46" s="429" t="e">
        <f t="shared" si="22"/>
        <v>#DIV/0!</v>
      </c>
      <c r="M46" s="430" t="e">
        <f t="shared" si="23"/>
        <v>#DIV/0!</v>
      </c>
    </row>
    <row r="47" spans="1:15" s="128" customFormat="1" ht="18" customHeight="1" thickBot="1" x14ac:dyDescent="0.3">
      <c r="A47" s="154"/>
      <c r="B47" s="410" t="s">
        <v>122</v>
      </c>
      <c r="C47" s="459">
        <f>SUM(C30:C46)</f>
        <v>0</v>
      </c>
      <c r="D47" s="459" t="e">
        <f t="shared" ref="D47:L47" si="24">SUM(D30:D46)</f>
        <v>#DIV/0!</v>
      </c>
      <c r="E47" s="459">
        <f t="shared" si="24"/>
        <v>0</v>
      </c>
      <c r="F47" s="459" t="e">
        <f t="shared" si="24"/>
        <v>#DIV/0!</v>
      </c>
      <c r="G47" s="459">
        <f t="shared" si="24"/>
        <v>0</v>
      </c>
      <c r="H47" s="459" t="e">
        <f t="shared" si="24"/>
        <v>#DIV/0!</v>
      </c>
      <c r="I47" s="459">
        <f t="shared" si="24"/>
        <v>0</v>
      </c>
      <c r="J47" s="459" t="e">
        <f t="shared" si="24"/>
        <v>#DIV/0!</v>
      </c>
      <c r="K47" s="459">
        <f t="shared" si="24"/>
        <v>0</v>
      </c>
      <c r="L47" s="459" t="e">
        <f t="shared" si="24"/>
        <v>#DIV/0!</v>
      </c>
      <c r="M47" s="459" t="e">
        <f>SUM(M30:M46)</f>
        <v>#DIV/0!</v>
      </c>
    </row>
    <row r="48" spans="1:15" ht="15.75" customHeight="1" x14ac:dyDescent="0.25">
      <c r="A48" s="128"/>
      <c r="B48" s="344"/>
      <c r="C48" s="265"/>
      <c r="D48" s="206"/>
      <c r="E48" s="265"/>
      <c r="F48" s="206"/>
      <c r="G48" s="265"/>
      <c r="H48" s="206"/>
      <c r="I48" s="265"/>
      <c r="J48" s="206"/>
      <c r="K48" s="265"/>
      <c r="L48" s="206"/>
      <c r="M48" s="210"/>
      <c r="N48" s="124"/>
      <c r="O48" s="124"/>
    </row>
    <row r="49" spans="1:15" ht="15.75" customHeight="1" x14ac:dyDescent="0.25">
      <c r="A49" s="129" t="s">
        <v>321</v>
      </c>
      <c r="B49" s="344"/>
      <c r="C49" s="264" t="s">
        <v>189</v>
      </c>
      <c r="D49" s="343" t="s">
        <v>190</v>
      </c>
      <c r="E49" s="264" t="s">
        <v>189</v>
      </c>
      <c r="F49" s="343" t="s">
        <v>190</v>
      </c>
      <c r="G49" s="264" t="s">
        <v>189</v>
      </c>
      <c r="H49" s="343" t="s">
        <v>190</v>
      </c>
      <c r="I49" s="264" t="s">
        <v>189</v>
      </c>
      <c r="J49" s="343" t="s">
        <v>190</v>
      </c>
      <c r="K49" s="264" t="s">
        <v>189</v>
      </c>
      <c r="L49" s="343" t="s">
        <v>190</v>
      </c>
      <c r="M49" s="205" t="s">
        <v>191</v>
      </c>
      <c r="N49" s="124"/>
      <c r="O49" s="124"/>
    </row>
    <row r="50" spans="1:15" ht="18" customHeight="1" thickBot="1" x14ac:dyDescent="0.3">
      <c r="B50" s="414" t="s">
        <v>129</v>
      </c>
      <c r="C50" s="459">
        <f>VALUE('CONTRACT PRICE ZAR'!G53)</f>
        <v>0</v>
      </c>
      <c r="D50" s="460" t="e">
        <f>C50/$G$4</f>
        <v>#DIV/0!</v>
      </c>
      <c r="E50" s="459">
        <f>VALUE('CONTRACT PRICE ZAR'!J53)</f>
        <v>0</v>
      </c>
      <c r="F50" s="460" t="e">
        <f>E50/$G$4</f>
        <v>#DIV/0!</v>
      </c>
      <c r="G50" s="459">
        <f>VALUE('CONTRACT PRICE ZAR'!M53)</f>
        <v>0</v>
      </c>
      <c r="H50" s="460" t="e">
        <f>G50/$G$4</f>
        <v>#DIV/0!</v>
      </c>
      <c r="I50" s="459">
        <f>VALUE('CONTRACT PRICE ZAR'!P53)</f>
        <v>0</v>
      </c>
      <c r="J50" s="460" t="e">
        <f>I50/$G$4</f>
        <v>#DIV/0!</v>
      </c>
      <c r="K50" s="459">
        <f>VALUE('CONTRACT PRICE ZAR'!S53)</f>
        <v>0</v>
      </c>
      <c r="L50" s="460" t="e">
        <f>K50/$G$4</f>
        <v>#DIV/0!</v>
      </c>
      <c r="M50" s="461" t="e">
        <f>D50+F50+H50+J50+L50</f>
        <v>#DIV/0!</v>
      </c>
      <c r="N50" s="167"/>
      <c r="O50" s="124"/>
    </row>
    <row r="51" spans="1:15" ht="15.75" customHeight="1" x14ac:dyDescent="0.25">
      <c r="A51" s="128"/>
      <c r="B51" s="342"/>
      <c r="C51" s="336"/>
      <c r="D51" s="337"/>
      <c r="E51" s="336"/>
      <c r="F51" s="337"/>
      <c r="G51" s="336"/>
      <c r="H51" s="337"/>
      <c r="I51" s="336"/>
      <c r="J51" s="337"/>
      <c r="K51" s="336"/>
      <c r="L51" s="337"/>
      <c r="M51" s="345"/>
      <c r="N51" s="124"/>
      <c r="O51" s="124"/>
    </row>
    <row r="52" spans="1:15" ht="15.75" customHeight="1" x14ac:dyDescent="0.25">
      <c r="A52" s="129" t="s">
        <v>308</v>
      </c>
      <c r="B52" s="342"/>
      <c r="C52" s="264" t="s">
        <v>189</v>
      </c>
      <c r="D52" s="343" t="s">
        <v>190</v>
      </c>
      <c r="E52" s="264" t="s">
        <v>189</v>
      </c>
      <c r="F52" s="343" t="s">
        <v>190</v>
      </c>
      <c r="G52" s="264" t="s">
        <v>189</v>
      </c>
      <c r="H52" s="343" t="s">
        <v>190</v>
      </c>
      <c r="I52" s="264" t="s">
        <v>189</v>
      </c>
      <c r="J52" s="343" t="s">
        <v>190</v>
      </c>
      <c r="K52" s="264" t="s">
        <v>189</v>
      </c>
      <c r="L52" s="343" t="s">
        <v>190</v>
      </c>
      <c r="M52" s="205" t="s">
        <v>191</v>
      </c>
      <c r="N52" s="124"/>
      <c r="O52" s="124"/>
    </row>
    <row r="53" spans="1:15" s="128" customFormat="1" ht="15.75" customHeight="1" x14ac:dyDescent="0.25">
      <c r="A53" s="128">
        <v>5.0999999999999996</v>
      </c>
      <c r="B53" s="416" t="str">
        <f>IF(ISBLANK('FULL COST BUDGET'!C53),"",'FULL COST BUDGET'!C53)</f>
        <v>Domestic travel to workshops / conferences</v>
      </c>
      <c r="C53" s="428">
        <f>VALUE('CONTRACT PRICE ZAR'!G56)</f>
        <v>0</v>
      </c>
      <c r="D53" s="429" t="e">
        <f>C53/$G$4</f>
        <v>#DIV/0!</v>
      </c>
      <c r="E53" s="428">
        <f>VALUE('CONTRACT PRICE ZAR'!J56)</f>
        <v>0</v>
      </c>
      <c r="F53" s="429" t="e">
        <f>E53/$G$4</f>
        <v>#DIV/0!</v>
      </c>
      <c r="G53" s="428">
        <f>VALUE('CONTRACT PRICE ZAR'!M56)</f>
        <v>0</v>
      </c>
      <c r="H53" s="429" t="e">
        <f>G53/$G$4</f>
        <v>#DIV/0!</v>
      </c>
      <c r="I53" s="428">
        <f>VALUE('CONTRACT PRICE ZAR'!P56)</f>
        <v>0</v>
      </c>
      <c r="J53" s="429" t="e">
        <f>I53/$G$4</f>
        <v>#DIV/0!</v>
      </c>
      <c r="K53" s="428">
        <f>VALUE('CONTRACT PRICE ZAR'!S56)</f>
        <v>0</v>
      </c>
      <c r="L53" s="429" t="e">
        <f>K53/$G$4</f>
        <v>#DIV/0!</v>
      </c>
      <c r="M53" s="430" t="e">
        <f t="shared" ref="M53:M56" si="25">D53+F53+H53+J53+L53</f>
        <v>#DIV/0!</v>
      </c>
    </row>
    <row r="54" spans="1:15" s="128" customFormat="1" ht="15.75" customHeight="1" x14ac:dyDescent="0.25">
      <c r="A54" s="128">
        <v>5.2</v>
      </c>
      <c r="B54" s="431" t="str">
        <f>IF(ISBLANK('FULL COST BUDGET'!C54),"",'FULL COST BUDGET'!C54)</f>
        <v>International travel to workshops / conferences</v>
      </c>
      <c r="C54" s="428">
        <f>VALUE('CONTRACT PRICE ZAR'!G57)</f>
        <v>0</v>
      </c>
      <c r="D54" s="429" t="e">
        <f>C54/$G$4</f>
        <v>#DIV/0!</v>
      </c>
      <c r="E54" s="428">
        <f>VALUE('CONTRACT PRICE ZAR'!J57)</f>
        <v>0</v>
      </c>
      <c r="F54" s="429" t="e">
        <f>E54/$G$4</f>
        <v>#DIV/0!</v>
      </c>
      <c r="G54" s="428">
        <f>VALUE('CONTRACT PRICE ZAR'!M57)</f>
        <v>0</v>
      </c>
      <c r="H54" s="429" t="e">
        <f>G54/$G$4</f>
        <v>#DIV/0!</v>
      </c>
      <c r="I54" s="428">
        <f>VALUE('CONTRACT PRICE ZAR'!P57)</f>
        <v>0</v>
      </c>
      <c r="J54" s="429" t="e">
        <f>I54/$G$4</f>
        <v>#DIV/0!</v>
      </c>
      <c r="K54" s="428">
        <f>VALUE('CONTRACT PRICE ZAR'!S57)</f>
        <v>0</v>
      </c>
      <c r="L54" s="429" t="e">
        <f>K54/$G$4</f>
        <v>#DIV/0!</v>
      </c>
      <c r="M54" s="430" t="e">
        <f t="shared" si="25"/>
        <v>#DIV/0!</v>
      </c>
    </row>
    <row r="55" spans="1:15" s="128" customFormat="1" ht="15.75" customHeight="1" x14ac:dyDescent="0.25">
      <c r="A55" s="128">
        <v>5.3</v>
      </c>
      <c r="B55" s="431" t="str">
        <f>IF(ISBLANK('FULL COST BUDGET'!C55),"",'FULL COST BUDGET'!C55)</f>
        <v>Accommodation</v>
      </c>
      <c r="C55" s="428">
        <f>VALUE('CONTRACT PRICE ZAR'!G58)</f>
        <v>0</v>
      </c>
      <c r="D55" s="429" t="e">
        <f>C55/$G$4</f>
        <v>#DIV/0!</v>
      </c>
      <c r="E55" s="428">
        <f>VALUE('CONTRACT PRICE ZAR'!J58)</f>
        <v>0</v>
      </c>
      <c r="F55" s="429" t="e">
        <f>E55/$G$4</f>
        <v>#DIV/0!</v>
      </c>
      <c r="G55" s="428">
        <f>VALUE('CONTRACT PRICE ZAR'!M58)</f>
        <v>0</v>
      </c>
      <c r="H55" s="429" t="e">
        <f>G55/$G$4</f>
        <v>#DIV/0!</v>
      </c>
      <c r="I55" s="428">
        <f>VALUE('CONTRACT PRICE ZAR'!P58)</f>
        <v>0</v>
      </c>
      <c r="J55" s="429" t="e">
        <f>I55/$G$4</f>
        <v>#DIV/0!</v>
      </c>
      <c r="K55" s="428">
        <f>VALUE('CONTRACT PRICE ZAR'!S58)</f>
        <v>0</v>
      </c>
      <c r="L55" s="429" t="e">
        <f>K55/$G$4</f>
        <v>#DIV/0!</v>
      </c>
      <c r="M55" s="430" t="e">
        <f t="shared" si="25"/>
        <v>#DIV/0!</v>
      </c>
    </row>
    <row r="56" spans="1:15" s="128" customFormat="1" ht="15.75" customHeight="1" x14ac:dyDescent="0.25">
      <c r="A56" s="128">
        <v>5.4</v>
      </c>
      <c r="B56" s="415" t="str">
        <f>IF(ISBLANK('FULL COST BUDGET'!C56),"",'FULL COST BUDGET'!C56)</f>
        <v>Registration cost</v>
      </c>
      <c r="C56" s="428">
        <f>VALUE('CONTRACT PRICE ZAR'!G59)</f>
        <v>0</v>
      </c>
      <c r="D56" s="429" t="e">
        <f>C56/$G$4</f>
        <v>#DIV/0!</v>
      </c>
      <c r="E56" s="428">
        <f>VALUE('CONTRACT PRICE ZAR'!J59)</f>
        <v>0</v>
      </c>
      <c r="F56" s="429" t="e">
        <f>E56/$G$4</f>
        <v>#DIV/0!</v>
      </c>
      <c r="G56" s="428">
        <f>VALUE('CONTRACT PRICE ZAR'!M59)</f>
        <v>0</v>
      </c>
      <c r="H56" s="429" t="e">
        <f>G56/$G$4</f>
        <v>#DIV/0!</v>
      </c>
      <c r="I56" s="428">
        <f>VALUE('CONTRACT PRICE ZAR'!P59)</f>
        <v>0</v>
      </c>
      <c r="J56" s="429" t="e">
        <f>I56/$G$4</f>
        <v>#DIV/0!</v>
      </c>
      <c r="K56" s="428">
        <f>VALUE('CONTRACT PRICE ZAR'!S59)</f>
        <v>0</v>
      </c>
      <c r="L56" s="429" t="e">
        <f>K56/$G$4</f>
        <v>#DIV/0!</v>
      </c>
      <c r="M56" s="430" t="e">
        <f t="shared" si="25"/>
        <v>#DIV/0!</v>
      </c>
    </row>
    <row r="57" spans="1:15" s="128" customFormat="1" ht="15.75" customHeight="1" x14ac:dyDescent="0.25">
      <c r="A57" s="128">
        <v>5.5</v>
      </c>
      <c r="B57" s="415" t="str">
        <f>IF(ISBLANK('FULL COST BUDGET'!C57),"",'FULL COST BUDGET'!C57)</f>
        <v>Per diems (daily allowances)</v>
      </c>
      <c r="C57" s="428">
        <f>VALUE('CONTRACT PRICE ZAR'!G60)</f>
        <v>0</v>
      </c>
      <c r="D57" s="429" t="e">
        <f t="shared" ref="D57:D58" si="26">C57/$G$4</f>
        <v>#DIV/0!</v>
      </c>
      <c r="E57" s="428">
        <f>VALUE('CONTRACT PRICE ZAR'!J60)</f>
        <v>0</v>
      </c>
      <c r="F57" s="429" t="e">
        <f t="shared" ref="F57:F58" si="27">E57/$G$4</f>
        <v>#DIV/0!</v>
      </c>
      <c r="G57" s="428">
        <f>VALUE('CONTRACT PRICE ZAR'!M60)</f>
        <v>0</v>
      </c>
      <c r="H57" s="429" t="e">
        <f t="shared" ref="H57:H58" si="28">G57/$G$4</f>
        <v>#DIV/0!</v>
      </c>
      <c r="I57" s="428">
        <f>VALUE('CONTRACT PRICE ZAR'!P60)</f>
        <v>0</v>
      </c>
      <c r="J57" s="429" t="e">
        <f t="shared" ref="J57:J58" si="29">I57/$G$4</f>
        <v>#DIV/0!</v>
      </c>
      <c r="K57" s="428">
        <f>VALUE('CONTRACT PRICE ZAR'!S60)</f>
        <v>0</v>
      </c>
      <c r="L57" s="429" t="e">
        <f t="shared" ref="L57:L58" si="30">K57/$G$4</f>
        <v>#DIV/0!</v>
      </c>
      <c r="M57" s="430" t="e">
        <f t="shared" ref="M57:M58" si="31">D57+F57+H57+J57+L57</f>
        <v>#DIV/0!</v>
      </c>
    </row>
    <row r="58" spans="1:15" s="128" customFormat="1" ht="15.75" customHeight="1" x14ac:dyDescent="0.25">
      <c r="A58" s="128">
        <v>5.6</v>
      </c>
      <c r="B58" s="415" t="str">
        <f>IF(ISBLANK('FULL COST BUDGET'!C58),"",'FULL COST BUDGET'!C58)</f>
        <v>Other travel costs</v>
      </c>
      <c r="C58" s="428">
        <f>VALUE('CONTRACT PRICE ZAR'!G61)</f>
        <v>0</v>
      </c>
      <c r="D58" s="429" t="e">
        <f t="shared" si="26"/>
        <v>#DIV/0!</v>
      </c>
      <c r="E58" s="428">
        <f>VALUE('CONTRACT PRICE ZAR'!J61)</f>
        <v>0</v>
      </c>
      <c r="F58" s="429" t="e">
        <f t="shared" si="27"/>
        <v>#DIV/0!</v>
      </c>
      <c r="G58" s="428">
        <f>VALUE('CONTRACT PRICE ZAR'!M61)</f>
        <v>0</v>
      </c>
      <c r="H58" s="429" t="e">
        <f t="shared" si="28"/>
        <v>#DIV/0!</v>
      </c>
      <c r="I58" s="428">
        <f>VALUE('CONTRACT PRICE ZAR'!P61)</f>
        <v>0</v>
      </c>
      <c r="J58" s="429" t="e">
        <f t="shared" si="29"/>
        <v>#DIV/0!</v>
      </c>
      <c r="K58" s="428">
        <f>VALUE('CONTRACT PRICE ZAR'!S61)</f>
        <v>0</v>
      </c>
      <c r="L58" s="429" t="e">
        <f t="shared" si="30"/>
        <v>#DIV/0!</v>
      </c>
      <c r="M58" s="430" t="e">
        <f t="shared" si="31"/>
        <v>#DIV/0!</v>
      </c>
    </row>
    <row r="59" spans="1:15" ht="18" customHeight="1" thickBot="1" x14ac:dyDescent="0.3">
      <c r="A59" s="128"/>
      <c r="B59" s="410" t="s">
        <v>324</v>
      </c>
      <c r="C59" s="459">
        <f>SUM(C53:C58)</f>
        <v>0</v>
      </c>
      <c r="D59" s="460" t="e">
        <f t="shared" ref="D59:L59" si="32">SUM(D53:D58)</f>
        <v>#DIV/0!</v>
      </c>
      <c r="E59" s="459">
        <f t="shared" si="32"/>
        <v>0</v>
      </c>
      <c r="F59" s="460" t="e">
        <f t="shared" si="32"/>
        <v>#DIV/0!</v>
      </c>
      <c r="G59" s="459">
        <f t="shared" si="32"/>
        <v>0</v>
      </c>
      <c r="H59" s="460" t="e">
        <f t="shared" si="32"/>
        <v>#DIV/0!</v>
      </c>
      <c r="I59" s="459">
        <f t="shared" si="32"/>
        <v>0</v>
      </c>
      <c r="J59" s="460" t="e">
        <f t="shared" si="32"/>
        <v>#DIV/0!</v>
      </c>
      <c r="K59" s="459">
        <f t="shared" si="32"/>
        <v>0</v>
      </c>
      <c r="L59" s="460" t="e">
        <f t="shared" si="32"/>
        <v>#DIV/0!</v>
      </c>
      <c r="M59" s="461" t="e">
        <f>SUM(M53:M58)</f>
        <v>#DIV/0!</v>
      </c>
      <c r="N59" s="124"/>
      <c r="O59" s="124"/>
    </row>
    <row r="60" spans="1:15" s="167" customFormat="1" ht="15.75" customHeight="1" x14ac:dyDescent="0.25">
      <c r="A60" s="166"/>
      <c r="B60" s="346"/>
      <c r="C60" s="267"/>
      <c r="D60" s="209"/>
      <c r="E60" s="267"/>
      <c r="F60" s="209"/>
      <c r="G60" s="267"/>
      <c r="H60" s="209"/>
      <c r="I60" s="267"/>
      <c r="J60" s="209"/>
      <c r="K60" s="265"/>
      <c r="L60" s="206"/>
      <c r="M60" s="210"/>
    </row>
    <row r="61" spans="1:15" s="167" customFormat="1" ht="15.75" customHeight="1" x14ac:dyDescent="0.25">
      <c r="A61" s="170" t="s">
        <v>10</v>
      </c>
      <c r="B61" s="346"/>
      <c r="C61" s="264" t="s">
        <v>189</v>
      </c>
      <c r="D61" s="343" t="s">
        <v>190</v>
      </c>
      <c r="E61" s="264" t="s">
        <v>189</v>
      </c>
      <c r="F61" s="343" t="s">
        <v>190</v>
      </c>
      <c r="G61" s="264" t="s">
        <v>189</v>
      </c>
      <c r="H61" s="343" t="s">
        <v>190</v>
      </c>
      <c r="I61" s="264" t="s">
        <v>189</v>
      </c>
      <c r="J61" s="343" t="s">
        <v>190</v>
      </c>
      <c r="K61" s="264" t="s">
        <v>189</v>
      </c>
      <c r="L61" s="343" t="s">
        <v>190</v>
      </c>
      <c r="M61" s="205" t="s">
        <v>191</v>
      </c>
    </row>
    <row r="62" spans="1:15" s="166" customFormat="1" ht="15.75" customHeight="1" x14ac:dyDescent="0.25">
      <c r="A62" s="166">
        <v>6.1</v>
      </c>
      <c r="B62" s="434" t="str">
        <f>'CONTRACT PRICE ZAR'!C65</f>
        <v/>
      </c>
      <c r="C62" s="428">
        <f>VALUE('CONTRACT PRICE ZAR'!G65)</f>
        <v>0</v>
      </c>
      <c r="D62" s="429" t="e">
        <f>C62/$G$4</f>
        <v>#DIV/0!</v>
      </c>
      <c r="E62" s="428">
        <f>VALUE('CONTRACT PRICE ZAR'!J65)</f>
        <v>0</v>
      </c>
      <c r="F62" s="429" t="e">
        <f>E62/$G$4</f>
        <v>#DIV/0!</v>
      </c>
      <c r="G62" s="428">
        <f>VALUE('CONTRACT PRICE ZAR'!M65)</f>
        <v>0</v>
      </c>
      <c r="H62" s="429" t="e">
        <f>G62/$G$4</f>
        <v>#DIV/0!</v>
      </c>
      <c r="I62" s="428">
        <f>VALUE('CONTRACT PRICE ZAR'!P65)</f>
        <v>0</v>
      </c>
      <c r="J62" s="429" t="e">
        <f>I62/$G$4</f>
        <v>#DIV/0!</v>
      </c>
      <c r="K62" s="428">
        <f>VALUE('CONTRACT PRICE ZAR'!S65)</f>
        <v>0</v>
      </c>
      <c r="L62" s="429" t="e">
        <f>K62/$G$4</f>
        <v>#DIV/0!</v>
      </c>
      <c r="M62" s="430" t="e">
        <f>D62+F62+H62+J62+L62</f>
        <v>#DIV/0!</v>
      </c>
    </row>
    <row r="63" spans="1:15" s="166" customFormat="1" ht="15.75" customHeight="1" x14ac:dyDescent="0.25">
      <c r="A63" s="166">
        <v>6.2</v>
      </c>
      <c r="B63" s="434" t="str">
        <f>'CONTRACT PRICE ZAR'!C66</f>
        <v/>
      </c>
      <c r="C63" s="428">
        <f>VALUE('CONTRACT PRICE ZAR'!G66)</f>
        <v>0</v>
      </c>
      <c r="D63" s="429" t="e">
        <f>C63/$G$4</f>
        <v>#DIV/0!</v>
      </c>
      <c r="E63" s="428">
        <f>VALUE('CONTRACT PRICE ZAR'!J66)</f>
        <v>0</v>
      </c>
      <c r="F63" s="429" t="e">
        <f>E63/$G$4</f>
        <v>#DIV/0!</v>
      </c>
      <c r="G63" s="428">
        <f>VALUE('CONTRACT PRICE ZAR'!M66)</f>
        <v>0</v>
      </c>
      <c r="H63" s="429" t="e">
        <f>G63/$G$4</f>
        <v>#DIV/0!</v>
      </c>
      <c r="I63" s="428">
        <f>VALUE('CONTRACT PRICE ZAR'!P66)</f>
        <v>0</v>
      </c>
      <c r="J63" s="429" t="e">
        <f>I63/$G$4</f>
        <v>#DIV/0!</v>
      </c>
      <c r="K63" s="428">
        <f>VALUE('CONTRACT PRICE ZAR'!S66)</f>
        <v>0</v>
      </c>
      <c r="L63" s="429" t="e">
        <f>K63/$G$4</f>
        <v>#DIV/0!</v>
      </c>
      <c r="M63" s="430" t="e">
        <f>D63+F63+H63+J63+L63</f>
        <v>#DIV/0!</v>
      </c>
    </row>
    <row r="64" spans="1:15" s="166" customFormat="1" ht="15.75" customHeight="1" x14ac:dyDescent="0.25">
      <c r="A64" s="166">
        <v>6.3</v>
      </c>
      <c r="B64" s="434" t="str">
        <f>'CONTRACT PRICE ZAR'!C67</f>
        <v/>
      </c>
      <c r="C64" s="428">
        <f>VALUE('CONTRACT PRICE ZAR'!G67)</f>
        <v>0</v>
      </c>
      <c r="D64" s="429" t="e">
        <f>C64/$G$4</f>
        <v>#DIV/0!</v>
      </c>
      <c r="E64" s="428">
        <f>VALUE('CONTRACT PRICE ZAR'!J67)</f>
        <v>0</v>
      </c>
      <c r="F64" s="429" t="e">
        <f>E64/$G$4</f>
        <v>#DIV/0!</v>
      </c>
      <c r="G64" s="428">
        <f>VALUE('CONTRACT PRICE ZAR'!M67)</f>
        <v>0</v>
      </c>
      <c r="H64" s="429" t="e">
        <f>G64/$G$4</f>
        <v>#DIV/0!</v>
      </c>
      <c r="I64" s="428">
        <f>VALUE('CONTRACT PRICE ZAR'!P67)</f>
        <v>0</v>
      </c>
      <c r="J64" s="429" t="e">
        <f>I64/$G$4</f>
        <v>#DIV/0!</v>
      </c>
      <c r="K64" s="428">
        <f>VALUE('CONTRACT PRICE ZAR'!S67)</f>
        <v>0</v>
      </c>
      <c r="L64" s="429" t="e">
        <f>K64/$G$4</f>
        <v>#DIV/0!</v>
      </c>
      <c r="M64" s="430" t="e">
        <f>D64+F64+H64+J64+L64</f>
        <v>#DIV/0!</v>
      </c>
    </row>
    <row r="65" spans="1:15" s="167" customFormat="1" ht="18" customHeight="1" thickBot="1" x14ac:dyDescent="0.3">
      <c r="A65" s="166"/>
      <c r="B65" s="410" t="s">
        <v>126</v>
      </c>
      <c r="C65" s="459">
        <f>SUM(C62:C64)</f>
        <v>0</v>
      </c>
      <c r="D65" s="460" t="e">
        <f t="shared" ref="D65:L65" si="33">SUM(D62:D64)</f>
        <v>#DIV/0!</v>
      </c>
      <c r="E65" s="459">
        <f t="shared" si="33"/>
        <v>0</v>
      </c>
      <c r="F65" s="460" t="e">
        <f t="shared" si="33"/>
        <v>#DIV/0!</v>
      </c>
      <c r="G65" s="459">
        <f t="shared" si="33"/>
        <v>0</v>
      </c>
      <c r="H65" s="460" t="e">
        <f t="shared" si="33"/>
        <v>#DIV/0!</v>
      </c>
      <c r="I65" s="459">
        <f t="shared" si="33"/>
        <v>0</v>
      </c>
      <c r="J65" s="460" t="e">
        <f t="shared" si="33"/>
        <v>#DIV/0!</v>
      </c>
      <c r="K65" s="459">
        <f t="shared" si="33"/>
        <v>0</v>
      </c>
      <c r="L65" s="460" t="e">
        <f t="shared" si="33"/>
        <v>#DIV/0!</v>
      </c>
      <c r="M65" s="461" t="e">
        <f>SUM(M62:M64)</f>
        <v>#DIV/0!</v>
      </c>
    </row>
    <row r="66" spans="1:15" ht="15.75" customHeight="1" x14ac:dyDescent="0.25">
      <c r="A66" s="128"/>
      <c r="B66" s="344"/>
      <c r="C66" s="265"/>
      <c r="D66" s="206"/>
      <c r="E66" s="265"/>
      <c r="F66" s="206"/>
      <c r="G66" s="265"/>
      <c r="H66" s="206"/>
      <c r="I66" s="265"/>
      <c r="J66" s="206"/>
      <c r="K66" s="265"/>
      <c r="L66" s="206"/>
      <c r="M66" s="210"/>
      <c r="N66" s="124"/>
      <c r="O66" s="124"/>
    </row>
    <row r="67" spans="1:15" s="170" customFormat="1" ht="18.75" customHeight="1" thickBot="1" x14ac:dyDescent="0.3">
      <c r="A67" s="180" t="s">
        <v>309</v>
      </c>
      <c r="B67" s="351"/>
      <c r="C67" s="462">
        <f t="shared" ref="C67:M67" si="34">C21+C27+C47+C50+C59+C65</f>
        <v>0</v>
      </c>
      <c r="D67" s="461" t="e">
        <f t="shared" si="34"/>
        <v>#DIV/0!</v>
      </c>
      <c r="E67" s="462">
        <f t="shared" si="34"/>
        <v>0</v>
      </c>
      <c r="F67" s="461" t="e">
        <f t="shared" si="34"/>
        <v>#DIV/0!</v>
      </c>
      <c r="G67" s="462">
        <f t="shared" si="34"/>
        <v>0</v>
      </c>
      <c r="H67" s="461" t="e">
        <f t="shared" si="34"/>
        <v>#DIV/0!</v>
      </c>
      <c r="I67" s="462">
        <f t="shared" si="34"/>
        <v>0</v>
      </c>
      <c r="J67" s="461" t="e">
        <f t="shared" si="34"/>
        <v>#DIV/0!</v>
      </c>
      <c r="K67" s="462">
        <f t="shared" si="34"/>
        <v>0</v>
      </c>
      <c r="L67" s="461" t="e">
        <f t="shared" si="34"/>
        <v>#DIV/0!</v>
      </c>
      <c r="M67" s="461" t="e">
        <f t="shared" si="34"/>
        <v>#DIV/0!</v>
      </c>
    </row>
    <row r="68" spans="1:15" ht="15.75" customHeight="1" x14ac:dyDescent="0.25">
      <c r="A68" s="128"/>
      <c r="B68" s="344"/>
      <c r="C68" s="265"/>
      <c r="D68" s="206"/>
      <c r="E68" s="265"/>
      <c r="F68" s="206"/>
      <c r="G68" s="265"/>
      <c r="H68" s="206"/>
      <c r="I68" s="265"/>
      <c r="J68" s="206"/>
      <c r="K68" s="265"/>
      <c r="L68" s="206"/>
      <c r="M68" s="210"/>
      <c r="N68" s="124"/>
      <c r="O68" s="124"/>
    </row>
    <row r="69" spans="1:15" ht="15.75" customHeight="1" x14ac:dyDescent="0.25">
      <c r="A69" s="129" t="s">
        <v>314</v>
      </c>
      <c r="B69" s="342"/>
      <c r="C69" s="264" t="s">
        <v>189</v>
      </c>
      <c r="D69" s="343" t="s">
        <v>190</v>
      </c>
      <c r="E69" s="264" t="s">
        <v>189</v>
      </c>
      <c r="F69" s="343" t="s">
        <v>190</v>
      </c>
      <c r="G69" s="264" t="s">
        <v>189</v>
      </c>
      <c r="H69" s="343" t="s">
        <v>190</v>
      </c>
      <c r="I69" s="264" t="s">
        <v>189</v>
      </c>
      <c r="J69" s="343" t="s">
        <v>190</v>
      </c>
      <c r="K69" s="264" t="s">
        <v>189</v>
      </c>
      <c r="L69" s="343" t="s">
        <v>190</v>
      </c>
      <c r="M69" s="205" t="s">
        <v>191</v>
      </c>
      <c r="N69" s="124"/>
      <c r="O69" s="124"/>
    </row>
    <row r="70" spans="1:15" s="128" customFormat="1" ht="15.75" customHeight="1" x14ac:dyDescent="0.25">
      <c r="A70" s="166">
        <v>7.1</v>
      </c>
      <c r="B70" s="434" t="str">
        <f>'CONTRACT PRICE ZAR'!C81</f>
        <v>Departmental levy (Support cost within department)</v>
      </c>
      <c r="C70" s="428">
        <f>VALUE('CONTRACT PRICE ZAR'!G81)</f>
        <v>0</v>
      </c>
      <c r="D70" s="429" t="e">
        <f>C70/$G$4</f>
        <v>#DIV/0!</v>
      </c>
      <c r="E70" s="428">
        <f>VALUE('CONTRACT PRICE ZAR'!J81)</f>
        <v>0</v>
      </c>
      <c r="F70" s="429" t="e">
        <f>E70/$G$4</f>
        <v>#DIV/0!</v>
      </c>
      <c r="G70" s="428">
        <f>VALUE('CONTRACT PRICE ZAR'!M81)</f>
        <v>0</v>
      </c>
      <c r="H70" s="429" t="e">
        <f>G70/$G$4</f>
        <v>#DIV/0!</v>
      </c>
      <c r="I70" s="428">
        <f>VALUE('CONTRACT PRICE ZAR'!P81)</f>
        <v>0</v>
      </c>
      <c r="J70" s="429" t="e">
        <f>I70/$G$4</f>
        <v>#DIV/0!</v>
      </c>
      <c r="K70" s="428">
        <f>VALUE('CONTRACT PRICE ZAR'!S81)</f>
        <v>0</v>
      </c>
      <c r="L70" s="429" t="e">
        <f>K70/$G$4</f>
        <v>#DIV/0!</v>
      </c>
      <c r="M70" s="430" t="e">
        <f>D70+F70+H70+J70+L70</f>
        <v>#DIV/0!</v>
      </c>
    </row>
    <row r="71" spans="1:15" s="128" customFormat="1" ht="15.75" customHeight="1" x14ac:dyDescent="0.25">
      <c r="A71" s="128">
        <v>7.2</v>
      </c>
      <c r="B71" s="434" t="str">
        <f>IF(ISBLANK('FULL COST BUDGET'!C79),"",'FULL COST BUDGET'!C79)</f>
        <v>Faculty levy</v>
      </c>
      <c r="C71" s="428">
        <f>VALUE('CONTRACT PRICE ZAR'!G82)</f>
        <v>0</v>
      </c>
      <c r="D71" s="429" t="e">
        <f>C71/$G$4</f>
        <v>#DIV/0!</v>
      </c>
      <c r="E71" s="428">
        <f>VALUE('CONTRACT PRICE ZAR'!J82)</f>
        <v>0</v>
      </c>
      <c r="F71" s="429" t="e">
        <f>E71/$G$4</f>
        <v>#DIV/0!</v>
      </c>
      <c r="G71" s="428">
        <f>VALUE('CONTRACT PRICE ZAR'!M82)</f>
        <v>0</v>
      </c>
      <c r="H71" s="429" t="e">
        <f>G71/$G$4</f>
        <v>#DIV/0!</v>
      </c>
      <c r="I71" s="428">
        <f>VALUE('CONTRACT PRICE ZAR'!P82)</f>
        <v>0</v>
      </c>
      <c r="J71" s="429" t="e">
        <f>I71/$G$4</f>
        <v>#DIV/0!</v>
      </c>
      <c r="K71" s="428">
        <f>VALUE('CONTRACT PRICE ZAR'!S82)</f>
        <v>0</v>
      </c>
      <c r="L71" s="429" t="e">
        <f>K71/$G$4</f>
        <v>#DIV/0!</v>
      </c>
      <c r="M71" s="430" t="e">
        <f>D71+F71+H71+J71+L71</f>
        <v>#DIV/0!</v>
      </c>
    </row>
    <row r="72" spans="1:15" s="128" customFormat="1" ht="18" customHeight="1" thickBot="1" x14ac:dyDescent="0.3">
      <c r="B72" s="410" t="s">
        <v>127</v>
      </c>
      <c r="C72" s="459">
        <f>SUM(C69:C71)</f>
        <v>0</v>
      </c>
      <c r="D72" s="460" t="e">
        <f t="shared" ref="D72:L72" si="35">SUM(D69:D71)</f>
        <v>#DIV/0!</v>
      </c>
      <c r="E72" s="459">
        <f t="shared" si="35"/>
        <v>0</v>
      </c>
      <c r="F72" s="460" t="e">
        <f t="shared" si="35"/>
        <v>#DIV/0!</v>
      </c>
      <c r="G72" s="459">
        <f t="shared" si="35"/>
        <v>0</v>
      </c>
      <c r="H72" s="460" t="e">
        <f t="shared" si="35"/>
        <v>#DIV/0!</v>
      </c>
      <c r="I72" s="459">
        <f t="shared" si="35"/>
        <v>0</v>
      </c>
      <c r="J72" s="460" t="e">
        <f t="shared" si="35"/>
        <v>#DIV/0!</v>
      </c>
      <c r="K72" s="459">
        <f t="shared" si="35"/>
        <v>0</v>
      </c>
      <c r="L72" s="460" t="e">
        <f t="shared" si="35"/>
        <v>#DIV/0!</v>
      </c>
      <c r="M72" s="461" t="e">
        <f>SUM(M70:M71)</f>
        <v>#DIV/0!</v>
      </c>
    </row>
    <row r="73" spans="1:15" s="167" customFormat="1" ht="15.75" customHeight="1" x14ac:dyDescent="0.25">
      <c r="A73" s="166"/>
      <c r="B73" s="347"/>
      <c r="C73" s="267"/>
      <c r="D73" s="209"/>
      <c r="E73" s="267"/>
      <c r="F73" s="209"/>
      <c r="G73" s="267"/>
      <c r="H73" s="209"/>
      <c r="I73" s="267"/>
      <c r="J73" s="209"/>
      <c r="K73" s="267"/>
      <c r="L73" s="209"/>
      <c r="M73" s="345"/>
    </row>
    <row r="74" spans="1:15" s="170" customFormat="1" ht="18.75" customHeight="1" thickBot="1" x14ac:dyDescent="0.3">
      <c r="A74" s="181" t="s">
        <v>319</v>
      </c>
      <c r="B74" s="351"/>
      <c r="C74" s="463">
        <f t="shared" ref="C74:M74" si="36">C67+C72</f>
        <v>0</v>
      </c>
      <c r="D74" s="461" t="e">
        <f t="shared" si="36"/>
        <v>#DIV/0!</v>
      </c>
      <c r="E74" s="464">
        <f t="shared" si="36"/>
        <v>0</v>
      </c>
      <c r="F74" s="461" t="e">
        <f t="shared" si="36"/>
        <v>#DIV/0!</v>
      </c>
      <c r="G74" s="464">
        <f t="shared" si="36"/>
        <v>0</v>
      </c>
      <c r="H74" s="461" t="e">
        <f t="shared" si="36"/>
        <v>#DIV/0!</v>
      </c>
      <c r="I74" s="464">
        <f t="shared" si="36"/>
        <v>0</v>
      </c>
      <c r="J74" s="461" t="e">
        <f t="shared" si="36"/>
        <v>#DIV/0!</v>
      </c>
      <c r="K74" s="464">
        <f t="shared" si="36"/>
        <v>0</v>
      </c>
      <c r="L74" s="461" t="e">
        <f t="shared" si="36"/>
        <v>#DIV/0!</v>
      </c>
      <c r="M74" s="465" t="e">
        <f t="shared" si="36"/>
        <v>#DIV/0!</v>
      </c>
    </row>
    <row r="75" spans="1:15" ht="15.75" customHeight="1" x14ac:dyDescent="0.25">
      <c r="B75" s="342"/>
      <c r="C75" s="265"/>
      <c r="D75" s="206"/>
      <c r="E75" s="265"/>
      <c r="F75" s="206"/>
      <c r="G75" s="265"/>
      <c r="H75" s="206"/>
      <c r="I75" s="265"/>
      <c r="J75" s="206"/>
      <c r="K75" s="267"/>
      <c r="L75" s="209"/>
      <c r="M75" s="345"/>
      <c r="N75" s="124"/>
      <c r="O75" s="124"/>
    </row>
    <row r="76" spans="1:15" ht="15.75" customHeight="1" x14ac:dyDescent="0.25">
      <c r="A76" s="129" t="s">
        <v>41</v>
      </c>
      <c r="B76" s="342"/>
      <c r="C76" s="264" t="s">
        <v>189</v>
      </c>
      <c r="D76" s="343" t="s">
        <v>190</v>
      </c>
      <c r="E76" s="264" t="s">
        <v>189</v>
      </c>
      <c r="F76" s="343" t="s">
        <v>190</v>
      </c>
      <c r="G76" s="264" t="s">
        <v>189</v>
      </c>
      <c r="H76" s="343" t="s">
        <v>190</v>
      </c>
      <c r="I76" s="264" t="s">
        <v>189</v>
      </c>
      <c r="J76" s="343" t="s">
        <v>190</v>
      </c>
      <c r="K76" s="264" t="s">
        <v>189</v>
      </c>
      <c r="L76" s="343" t="s">
        <v>190</v>
      </c>
      <c r="M76" s="205" t="s">
        <v>191</v>
      </c>
      <c r="N76" s="124"/>
      <c r="O76" s="124"/>
    </row>
    <row r="77" spans="1:15" ht="18" customHeight="1" thickBot="1" x14ac:dyDescent="0.3">
      <c r="A77" s="454"/>
      <c r="B77" s="349" t="s">
        <v>338</v>
      </c>
      <c r="C77" s="459">
        <f>VALUE('CONTRACT PRICE ZAR'!G88)</f>
        <v>0</v>
      </c>
      <c r="D77" s="460" t="e">
        <f>C77/$G$4</f>
        <v>#DIV/0!</v>
      </c>
      <c r="E77" s="459">
        <f>VALUE('CONTRACT PRICE ZAR'!J88)</f>
        <v>0</v>
      </c>
      <c r="F77" s="460" t="e">
        <f>E77/$G$4</f>
        <v>#DIV/0!</v>
      </c>
      <c r="G77" s="459">
        <f>VALUE('CONTRACT PRICE ZAR'!M88)</f>
        <v>0</v>
      </c>
      <c r="H77" s="460" t="e">
        <f>G77/$G$4</f>
        <v>#DIV/0!</v>
      </c>
      <c r="I77" s="459">
        <f>VALUE('CONTRACT PRICE ZAR'!P88)</f>
        <v>0</v>
      </c>
      <c r="J77" s="460" t="e">
        <f>I77/$G$4</f>
        <v>#DIV/0!</v>
      </c>
      <c r="K77" s="459">
        <f>VALUE('CONTRACT PRICE ZAR'!S88)</f>
        <v>0</v>
      </c>
      <c r="L77" s="460" t="e">
        <f>K77/$G$4</f>
        <v>#DIV/0!</v>
      </c>
      <c r="M77" s="461" t="e">
        <f>D77+F77+H77+J77+L77</f>
        <v>#DIV/0!</v>
      </c>
      <c r="N77" s="124"/>
      <c r="O77" s="124"/>
    </row>
    <row r="78" spans="1:15" ht="15.75" customHeight="1" x14ac:dyDescent="0.25">
      <c r="B78" s="350"/>
      <c r="C78" s="265"/>
      <c r="D78" s="206"/>
      <c r="E78" s="265"/>
      <c r="F78" s="206"/>
      <c r="G78" s="265"/>
      <c r="H78" s="206"/>
      <c r="I78" s="265"/>
      <c r="J78" s="206"/>
      <c r="K78" s="265"/>
      <c r="L78" s="206"/>
      <c r="M78" s="210"/>
      <c r="N78" s="124"/>
      <c r="O78" s="124"/>
    </row>
    <row r="79" spans="1:15" s="129" customFormat="1" ht="18.75" customHeight="1" thickBot="1" x14ac:dyDescent="0.3">
      <c r="A79" s="181" t="s">
        <v>320</v>
      </c>
      <c r="B79" s="351"/>
      <c r="C79" s="462">
        <f>C74+C77</f>
        <v>0</v>
      </c>
      <c r="D79" s="461" t="e">
        <f t="shared" ref="D79:L79" si="37">D74+D77</f>
        <v>#DIV/0!</v>
      </c>
      <c r="E79" s="462">
        <f t="shared" si="37"/>
        <v>0</v>
      </c>
      <c r="F79" s="461" t="e">
        <f t="shared" si="37"/>
        <v>#DIV/0!</v>
      </c>
      <c r="G79" s="462">
        <f t="shared" si="37"/>
        <v>0</v>
      </c>
      <c r="H79" s="461" t="e">
        <f t="shared" si="37"/>
        <v>#DIV/0!</v>
      </c>
      <c r="I79" s="462">
        <f t="shared" si="37"/>
        <v>0</v>
      </c>
      <c r="J79" s="461" t="e">
        <f t="shared" si="37"/>
        <v>#DIV/0!</v>
      </c>
      <c r="K79" s="462">
        <f t="shared" si="37"/>
        <v>0</v>
      </c>
      <c r="L79" s="461" t="e">
        <f t="shared" si="37"/>
        <v>#DIV/0!</v>
      </c>
      <c r="M79" s="461" t="e">
        <f>D79+F79+H79+J79+L79</f>
        <v>#DIV/0!</v>
      </c>
    </row>
    <row r="80" spans="1:15" s="129" customFormat="1" ht="15.75" customHeight="1" x14ac:dyDescent="0.25">
      <c r="A80" s="170"/>
      <c r="B80" s="352"/>
      <c r="C80" s="268"/>
      <c r="D80" s="210"/>
      <c r="E80" s="268"/>
      <c r="F80" s="210"/>
      <c r="G80" s="268"/>
      <c r="H80" s="210"/>
      <c r="I80" s="268"/>
      <c r="J80" s="210"/>
      <c r="K80" s="268"/>
      <c r="L80" s="210"/>
      <c r="M80" s="210"/>
    </row>
    <row r="81" spans="1:18" ht="15.75" customHeight="1" x14ac:dyDescent="0.25">
      <c r="A81" s="436" t="s">
        <v>42</v>
      </c>
      <c r="B81" s="353"/>
      <c r="C81" s="264" t="s">
        <v>189</v>
      </c>
      <c r="D81" s="343" t="s">
        <v>190</v>
      </c>
      <c r="E81" s="264" t="s">
        <v>189</v>
      </c>
      <c r="F81" s="343" t="s">
        <v>190</v>
      </c>
      <c r="G81" s="264" t="s">
        <v>189</v>
      </c>
      <c r="H81" s="343" t="s">
        <v>190</v>
      </c>
      <c r="I81" s="264" t="s">
        <v>189</v>
      </c>
      <c r="J81" s="343" t="s">
        <v>190</v>
      </c>
      <c r="K81" s="264" t="s">
        <v>189</v>
      </c>
      <c r="L81" s="343" t="s">
        <v>190</v>
      </c>
      <c r="M81" s="205" t="s">
        <v>191</v>
      </c>
      <c r="N81" s="124"/>
      <c r="O81" s="124"/>
    </row>
    <row r="82" spans="1:18" ht="18" customHeight="1" thickBot="1" x14ac:dyDescent="0.3">
      <c r="A82" s="187"/>
      <c r="B82" s="411" t="s">
        <v>336</v>
      </c>
      <c r="C82" s="459">
        <f>VALUE('CONTRACT PRICE ZAR'!G93)</f>
        <v>0</v>
      </c>
      <c r="D82" s="460" t="e">
        <f>C82/$G$4</f>
        <v>#DIV/0!</v>
      </c>
      <c r="E82" s="459">
        <f>VALUE('CONTRACT PRICE ZAR'!J93)</f>
        <v>0</v>
      </c>
      <c r="F82" s="460" t="e">
        <f>E82/$G$4</f>
        <v>#DIV/0!</v>
      </c>
      <c r="G82" s="459">
        <f>VALUE('CONTRACT PRICE ZAR'!M93)</f>
        <v>0</v>
      </c>
      <c r="H82" s="460" t="e">
        <f>G82/$G$4</f>
        <v>#DIV/0!</v>
      </c>
      <c r="I82" s="459">
        <f>VALUE('CONTRACT PRICE ZAR'!P93)</f>
        <v>0</v>
      </c>
      <c r="J82" s="460" t="e">
        <f>I82/$G$4</f>
        <v>#DIV/0!</v>
      </c>
      <c r="K82" s="459">
        <f>VALUE('CONTRACT PRICE ZAR'!S93)</f>
        <v>0</v>
      </c>
      <c r="L82" s="460" t="e">
        <f>K82/$G$4</f>
        <v>#DIV/0!</v>
      </c>
      <c r="M82" s="461" t="e">
        <f>D82+F82+H82+J82+L82</f>
        <v>#DIV/0!</v>
      </c>
      <c r="N82" s="124"/>
      <c r="O82" s="124"/>
    </row>
    <row r="83" spans="1:18" ht="15.75" customHeight="1" x14ac:dyDescent="0.25">
      <c r="B83" s="342"/>
      <c r="C83" s="265"/>
      <c r="D83" s="206"/>
      <c r="E83" s="265"/>
      <c r="F83" s="206"/>
      <c r="G83" s="265"/>
      <c r="H83" s="206"/>
      <c r="I83" s="265"/>
      <c r="J83" s="206"/>
      <c r="K83" s="265"/>
      <c r="L83" s="206"/>
      <c r="M83" s="210"/>
      <c r="N83" s="124"/>
      <c r="O83" s="124"/>
    </row>
    <row r="84" spans="1:18" ht="18.75" customHeight="1" thickBot="1" x14ac:dyDescent="0.3">
      <c r="A84" s="437" t="s">
        <v>13</v>
      </c>
      <c r="B84" s="354"/>
      <c r="C84" s="462">
        <f>C79+C82</f>
        <v>0</v>
      </c>
      <c r="D84" s="461" t="e">
        <f t="shared" ref="D84:M84" si="38">D79+D82</f>
        <v>#DIV/0!</v>
      </c>
      <c r="E84" s="462">
        <f t="shared" si="38"/>
        <v>0</v>
      </c>
      <c r="F84" s="461" t="e">
        <f t="shared" si="38"/>
        <v>#DIV/0!</v>
      </c>
      <c r="G84" s="462">
        <f t="shared" si="38"/>
        <v>0</v>
      </c>
      <c r="H84" s="461" t="e">
        <f t="shared" si="38"/>
        <v>#DIV/0!</v>
      </c>
      <c r="I84" s="462">
        <f t="shared" si="38"/>
        <v>0</v>
      </c>
      <c r="J84" s="461" t="e">
        <f t="shared" si="38"/>
        <v>#DIV/0!</v>
      </c>
      <c r="K84" s="462">
        <f t="shared" si="38"/>
        <v>0</v>
      </c>
      <c r="L84" s="461" t="e">
        <f t="shared" si="38"/>
        <v>#DIV/0!</v>
      </c>
      <c r="M84" s="461" t="e">
        <f t="shared" si="38"/>
        <v>#DIV/0!</v>
      </c>
      <c r="N84" s="124"/>
      <c r="O84" s="124"/>
    </row>
    <row r="85" spans="1:18" ht="15.75" customHeight="1" x14ac:dyDescent="0.25">
      <c r="B85" s="344"/>
      <c r="C85" s="265"/>
      <c r="D85" s="206"/>
      <c r="E85" s="265"/>
      <c r="F85" s="206"/>
      <c r="G85" s="265"/>
      <c r="H85" s="206"/>
      <c r="I85" s="265"/>
      <c r="J85" s="206"/>
      <c r="K85" s="265"/>
      <c r="L85" s="206"/>
      <c r="M85" s="210"/>
      <c r="N85" s="124"/>
      <c r="O85" s="124"/>
    </row>
    <row r="86" spans="1:18" ht="15.75" customHeight="1" x14ac:dyDescent="0.25">
      <c r="A86" s="438" t="s">
        <v>14</v>
      </c>
      <c r="B86" s="438"/>
      <c r="C86" s="264" t="s">
        <v>189</v>
      </c>
      <c r="D86" s="343" t="s">
        <v>190</v>
      </c>
      <c r="E86" s="264" t="s">
        <v>189</v>
      </c>
      <c r="F86" s="343" t="s">
        <v>190</v>
      </c>
      <c r="G86" s="264" t="s">
        <v>189</v>
      </c>
      <c r="H86" s="343" t="s">
        <v>190</v>
      </c>
      <c r="I86" s="264" t="s">
        <v>189</v>
      </c>
      <c r="J86" s="343" t="s">
        <v>190</v>
      </c>
      <c r="K86" s="264" t="s">
        <v>189</v>
      </c>
      <c r="L86" s="343" t="s">
        <v>190</v>
      </c>
      <c r="M86" s="205" t="s">
        <v>191</v>
      </c>
      <c r="N86" s="124"/>
      <c r="O86" s="124"/>
    </row>
    <row r="87" spans="1:18" ht="18" customHeight="1" thickBot="1" x14ac:dyDescent="0.3">
      <c r="B87" s="409" t="s">
        <v>334</v>
      </c>
      <c r="C87" s="459">
        <f>'CONTRACT PRICE ZAR'!G98</f>
        <v>0</v>
      </c>
      <c r="D87" s="460" t="e">
        <f>C87/$G$4</f>
        <v>#DIV/0!</v>
      </c>
      <c r="E87" s="459">
        <f>'CONTRACT PRICE ZAR'!J98</f>
        <v>0</v>
      </c>
      <c r="F87" s="460" t="e">
        <f>E87/$G$4</f>
        <v>#DIV/0!</v>
      </c>
      <c r="G87" s="459">
        <f>'CONTRACT PRICE ZAR'!M98</f>
        <v>0</v>
      </c>
      <c r="H87" s="460" t="e">
        <f>G87/$G$4</f>
        <v>#DIV/0!</v>
      </c>
      <c r="I87" s="459">
        <f>'CONTRACT PRICE ZAR'!P98</f>
        <v>0</v>
      </c>
      <c r="J87" s="460" t="e">
        <f>I87/$G$4</f>
        <v>#DIV/0!</v>
      </c>
      <c r="K87" s="459">
        <f>'CONTRACT PRICE ZAR'!S98</f>
        <v>0</v>
      </c>
      <c r="L87" s="460" t="e">
        <f>K87/$G$4</f>
        <v>#DIV/0!</v>
      </c>
      <c r="M87" s="461" t="e">
        <f>D87+F87+H87+J87+L87</f>
        <v>#DIV/0!</v>
      </c>
      <c r="N87" s="124"/>
      <c r="O87" s="124"/>
    </row>
    <row r="88" spans="1:18" s="167" customFormat="1" ht="15.75" customHeight="1" x14ac:dyDescent="0.3">
      <c r="B88" s="344"/>
      <c r="C88" s="265"/>
      <c r="D88" s="206"/>
      <c r="E88" s="265"/>
      <c r="F88" s="206"/>
      <c r="G88" s="265"/>
      <c r="H88" s="206"/>
      <c r="I88" s="265"/>
      <c r="J88" s="206"/>
      <c r="K88" s="265"/>
      <c r="L88" s="206"/>
      <c r="M88" s="210"/>
      <c r="N88" s="125"/>
      <c r="O88" s="125"/>
      <c r="P88" s="125"/>
      <c r="Q88" s="125"/>
      <c r="R88" s="125"/>
    </row>
    <row r="89" spans="1:18" ht="15.75" customHeight="1" x14ac:dyDescent="0.3">
      <c r="A89" s="438" t="s">
        <v>15</v>
      </c>
      <c r="B89" s="438"/>
      <c r="C89" s="264" t="s">
        <v>189</v>
      </c>
      <c r="D89" s="343" t="s">
        <v>190</v>
      </c>
      <c r="E89" s="264" t="s">
        <v>189</v>
      </c>
      <c r="F89" s="343" t="s">
        <v>190</v>
      </c>
      <c r="G89" s="264" t="s">
        <v>189</v>
      </c>
      <c r="H89" s="343" t="s">
        <v>190</v>
      </c>
      <c r="I89" s="264" t="s">
        <v>189</v>
      </c>
      <c r="J89" s="343" t="s">
        <v>190</v>
      </c>
      <c r="K89" s="264" t="s">
        <v>189</v>
      </c>
      <c r="L89" s="343" t="s">
        <v>190</v>
      </c>
      <c r="M89" s="205" t="s">
        <v>191</v>
      </c>
      <c r="N89" s="125"/>
      <c r="O89" s="125"/>
      <c r="P89" s="125"/>
      <c r="Q89" s="125"/>
      <c r="R89" s="125"/>
    </row>
    <row r="90" spans="1:18" s="128" customFormat="1" ht="15.75" customHeight="1" x14ac:dyDescent="0.3">
      <c r="A90" s="128">
        <v>11.1</v>
      </c>
      <c r="B90" s="412" t="str">
        <f>IF(ISBLANK('FULL COST BUDGET'!C98),"",'FULL COST BUDGET'!C98)</f>
        <v>Undergraduate Bursaries</v>
      </c>
      <c r="C90" s="428">
        <f>VALUE('CONTRACT PRICE ZAR'!G101)</f>
        <v>0</v>
      </c>
      <c r="D90" s="429" t="e">
        <f>C90/$G$4</f>
        <v>#DIV/0!</v>
      </c>
      <c r="E90" s="428">
        <f>VALUE('CONTRACT PRICE ZAR'!J101)</f>
        <v>0</v>
      </c>
      <c r="F90" s="429" t="e">
        <f>E90/$G$4</f>
        <v>#DIV/0!</v>
      </c>
      <c r="G90" s="428">
        <f>VALUE('CONTRACT PRICE ZAR'!M101)</f>
        <v>0</v>
      </c>
      <c r="H90" s="429" t="e">
        <f>G90/$G$4</f>
        <v>#DIV/0!</v>
      </c>
      <c r="I90" s="428">
        <f>VALUE('CONTRACT PRICE ZAR'!P101)</f>
        <v>0</v>
      </c>
      <c r="J90" s="429" t="e">
        <f>I90/$G$4</f>
        <v>#DIV/0!</v>
      </c>
      <c r="K90" s="428">
        <f>VALUE('CONTRACT PRICE ZAR'!S101)</f>
        <v>0</v>
      </c>
      <c r="L90" s="429" t="e">
        <f>K90/$G$4</f>
        <v>#DIV/0!</v>
      </c>
      <c r="M90" s="430" t="e">
        <f>D90+F90+H90+J90+L90</f>
        <v>#DIV/0!</v>
      </c>
      <c r="N90" s="125"/>
      <c r="O90" s="125"/>
      <c r="P90" s="125"/>
      <c r="Q90" s="125"/>
      <c r="R90" s="125"/>
    </row>
    <row r="91" spans="1:18" s="128" customFormat="1" ht="15.75" customHeight="1" x14ac:dyDescent="0.25">
      <c r="A91" s="128">
        <v>11.2</v>
      </c>
      <c r="B91" s="412" t="str">
        <f>IF(ISBLANK('FULL COST BUDGET'!C99),"",'FULL COST BUDGET'!C99)</f>
        <v>Postgraduate Bursaries</v>
      </c>
      <c r="C91" s="428">
        <f>VALUE('CONTRACT PRICE ZAR'!G102)</f>
        <v>0</v>
      </c>
      <c r="D91" s="429" t="e">
        <f>C91/$G$4</f>
        <v>#DIV/0!</v>
      </c>
      <c r="E91" s="428">
        <f>VALUE('CONTRACT PRICE ZAR'!J102)</f>
        <v>0</v>
      </c>
      <c r="F91" s="429" t="e">
        <f>E91/$G$4</f>
        <v>#DIV/0!</v>
      </c>
      <c r="G91" s="428">
        <f>VALUE('CONTRACT PRICE ZAR'!M102)</f>
        <v>0</v>
      </c>
      <c r="H91" s="429" t="e">
        <f>G91/$G$4</f>
        <v>#DIV/0!</v>
      </c>
      <c r="I91" s="428">
        <f>VALUE('CONTRACT PRICE ZAR'!P102)</f>
        <v>0</v>
      </c>
      <c r="J91" s="429" t="e">
        <f>I91/$G$4</f>
        <v>#DIV/0!</v>
      </c>
      <c r="K91" s="428">
        <f>VALUE('CONTRACT PRICE ZAR'!S102)</f>
        <v>0</v>
      </c>
      <c r="L91" s="429" t="e">
        <f>K91/$G$4</f>
        <v>#DIV/0!</v>
      </c>
      <c r="M91" s="430" t="e">
        <f>D91+F91+H91+J91+L91</f>
        <v>#DIV/0!</v>
      </c>
    </row>
    <row r="92" spans="1:18" s="128" customFormat="1" ht="18" customHeight="1" thickBot="1" x14ac:dyDescent="0.3">
      <c r="B92" s="410" t="s">
        <v>128</v>
      </c>
      <c r="C92" s="459">
        <f>SUM(C90:C91)</f>
        <v>0</v>
      </c>
      <c r="D92" s="460" t="e">
        <f t="shared" ref="D92:L92" si="39">SUM(D90:D91)</f>
        <v>#DIV/0!</v>
      </c>
      <c r="E92" s="459">
        <f t="shared" si="39"/>
        <v>0</v>
      </c>
      <c r="F92" s="460" t="e">
        <f t="shared" si="39"/>
        <v>#DIV/0!</v>
      </c>
      <c r="G92" s="459">
        <f t="shared" si="39"/>
        <v>0</v>
      </c>
      <c r="H92" s="460" t="e">
        <f t="shared" si="39"/>
        <v>#DIV/0!</v>
      </c>
      <c r="I92" s="459">
        <f t="shared" si="39"/>
        <v>0</v>
      </c>
      <c r="J92" s="460" t="e">
        <f t="shared" si="39"/>
        <v>#DIV/0!</v>
      </c>
      <c r="K92" s="459">
        <f t="shared" si="39"/>
        <v>0</v>
      </c>
      <c r="L92" s="460" t="e">
        <f t="shared" si="39"/>
        <v>#DIV/0!</v>
      </c>
      <c r="M92" s="461" t="e">
        <f>SUM(M90:M91)</f>
        <v>#DIV/0!</v>
      </c>
    </row>
    <row r="93" spans="1:18" ht="15.75" customHeight="1" x14ac:dyDescent="0.25">
      <c r="B93" s="342"/>
      <c r="C93" s="267"/>
      <c r="D93" s="209"/>
      <c r="E93" s="267"/>
      <c r="F93" s="209"/>
      <c r="G93" s="267"/>
      <c r="H93" s="209"/>
      <c r="I93" s="267"/>
      <c r="J93" s="209"/>
      <c r="K93" s="267"/>
      <c r="L93" s="209"/>
      <c r="M93" s="345"/>
      <c r="N93" s="124"/>
      <c r="O93" s="124"/>
    </row>
    <row r="94" spans="1:18" s="129" customFormat="1" ht="24.75" customHeight="1" thickBot="1" x14ac:dyDescent="0.3">
      <c r="A94" s="180" t="s">
        <v>135</v>
      </c>
      <c r="B94" s="348"/>
      <c r="C94" s="463">
        <f>SUM(C92,C87,C84)</f>
        <v>0</v>
      </c>
      <c r="D94" s="461" t="e">
        <f t="shared" ref="D94:L94" si="40">SUM(D92,D87,D84)</f>
        <v>#DIV/0!</v>
      </c>
      <c r="E94" s="464">
        <f t="shared" si="40"/>
        <v>0</v>
      </c>
      <c r="F94" s="461" t="e">
        <f t="shared" si="40"/>
        <v>#DIV/0!</v>
      </c>
      <c r="G94" s="464">
        <f t="shared" si="40"/>
        <v>0</v>
      </c>
      <c r="H94" s="461" t="e">
        <f t="shared" si="40"/>
        <v>#DIV/0!</v>
      </c>
      <c r="I94" s="464">
        <f t="shared" si="40"/>
        <v>0</v>
      </c>
      <c r="J94" s="461" t="e">
        <f t="shared" si="40"/>
        <v>#DIV/0!</v>
      </c>
      <c r="K94" s="464">
        <f t="shared" si="40"/>
        <v>0</v>
      </c>
      <c r="L94" s="461" t="e">
        <f t="shared" si="40"/>
        <v>#DIV/0!</v>
      </c>
      <c r="M94" s="465" t="e">
        <f>D94+F94+H94+J94+L94</f>
        <v>#DIV/0!</v>
      </c>
    </row>
    <row r="95" spans="1:18" s="211" customFormat="1" ht="15.75" customHeight="1" x14ac:dyDescent="0.25">
      <c r="A95" s="211" t="s">
        <v>325</v>
      </c>
      <c r="C95" s="439"/>
      <c r="D95" s="440"/>
      <c r="E95" s="441"/>
      <c r="F95" s="440"/>
      <c r="G95" s="439"/>
      <c r="H95" s="442"/>
      <c r="I95" s="439"/>
      <c r="J95" s="442"/>
      <c r="K95" s="439"/>
      <c r="L95" s="442"/>
      <c r="M95" s="442" t="e">
        <f>SUM(M84,M87,M92)</f>
        <v>#DIV/0!</v>
      </c>
      <c r="N95" s="443"/>
      <c r="O95" s="443"/>
    </row>
    <row r="96" spans="1:18" ht="15.75" customHeight="1" x14ac:dyDescent="0.25">
      <c r="D96" s="208"/>
      <c r="E96" s="266"/>
      <c r="F96" s="208"/>
      <c r="G96" s="266"/>
      <c r="H96" s="208"/>
      <c r="I96" s="266"/>
      <c r="J96" s="208"/>
      <c r="M96" s="207"/>
      <c r="N96" s="162"/>
    </row>
    <row r="97" spans="1:14" ht="15.75" customHeight="1" x14ac:dyDescent="0.25">
      <c r="A97" s="826" t="s">
        <v>418</v>
      </c>
      <c r="D97" s="208"/>
      <c r="E97" s="266"/>
      <c r="F97" s="208"/>
      <c r="G97" s="266"/>
      <c r="H97" s="208"/>
      <c r="I97" s="266"/>
      <c r="J97" s="208"/>
      <c r="M97" s="207">
        <f>'CONTRACT PRICE ZAR'!T105- (C94+E94+G94+I94+K94)</f>
        <v>0</v>
      </c>
      <c r="N97" s="530"/>
    </row>
    <row r="98" spans="1:14" x14ac:dyDescent="0.25">
      <c r="A98" s="912" t="s">
        <v>419</v>
      </c>
      <c r="B98" s="913"/>
      <c r="D98" s="208"/>
      <c r="E98" s="266"/>
      <c r="F98" s="208"/>
      <c r="G98" s="266"/>
      <c r="H98" s="208"/>
      <c r="I98" s="266"/>
      <c r="J98" s="208"/>
      <c r="M98" s="207"/>
      <c r="N98" s="162"/>
    </row>
    <row r="99" spans="1:14" x14ac:dyDescent="0.25">
      <c r="A99" s="912" t="s">
        <v>266</v>
      </c>
      <c r="B99" s="914"/>
      <c r="D99" s="208"/>
      <c r="E99" s="266"/>
      <c r="F99" s="208"/>
      <c r="G99" s="266"/>
      <c r="H99" s="208"/>
      <c r="I99" s="266"/>
      <c r="J99" s="208"/>
      <c r="M99" s="207"/>
      <c r="N99" s="162"/>
    </row>
    <row r="100" spans="1:14" x14ac:dyDescent="0.25">
      <c r="A100" s="912" t="s">
        <v>267</v>
      </c>
      <c r="B100" s="914"/>
      <c r="D100" s="208"/>
      <c r="E100" s="266"/>
      <c r="F100" s="208"/>
      <c r="G100" s="266"/>
      <c r="H100" s="208"/>
      <c r="I100" s="266"/>
      <c r="J100" s="208"/>
      <c r="M100" s="207"/>
      <c r="N100" s="162"/>
    </row>
    <row r="101" spans="1:14" x14ac:dyDescent="0.25">
      <c r="A101" s="912" t="s">
        <v>416</v>
      </c>
      <c r="B101" s="914"/>
      <c r="D101" s="208"/>
      <c r="E101" s="266"/>
      <c r="F101" s="208"/>
      <c r="G101" s="266"/>
      <c r="H101" s="208"/>
      <c r="I101" s="266"/>
      <c r="J101" s="208"/>
      <c r="M101" s="207"/>
      <c r="N101" s="162"/>
    </row>
    <row r="102" spans="1:14" x14ac:dyDescent="0.25">
      <c r="A102" s="912" t="s">
        <v>417</v>
      </c>
      <c r="B102" s="914"/>
      <c r="D102" s="208"/>
      <c r="E102" s="266"/>
      <c r="F102" s="208"/>
      <c r="G102" s="266"/>
      <c r="H102" s="208"/>
      <c r="I102" s="266"/>
      <c r="J102" s="208"/>
      <c r="M102" s="207"/>
      <c r="N102" s="162"/>
    </row>
    <row r="103" spans="1:14" x14ac:dyDescent="0.25">
      <c r="A103" s="914"/>
      <c r="B103" s="914"/>
      <c r="D103" s="208"/>
      <c r="E103" s="266"/>
      <c r="F103" s="208"/>
      <c r="G103" s="266"/>
      <c r="H103" s="208"/>
      <c r="I103" s="266"/>
      <c r="J103" s="208"/>
      <c r="M103" s="207"/>
      <c r="N103" s="162"/>
    </row>
    <row r="104" spans="1:14" x14ac:dyDescent="0.25">
      <c r="D104" s="208"/>
      <c r="E104" s="266"/>
      <c r="F104" s="208"/>
      <c r="G104" s="266"/>
      <c r="H104" s="208"/>
      <c r="I104" s="266"/>
      <c r="J104" s="208"/>
      <c r="M104" s="207"/>
      <c r="N104" s="162"/>
    </row>
    <row r="105" spans="1:14" x14ac:dyDescent="0.25">
      <c r="D105" s="208"/>
      <c r="E105" s="266"/>
      <c r="F105" s="208"/>
      <c r="G105" s="266"/>
      <c r="H105" s="208"/>
      <c r="I105" s="266"/>
      <c r="J105" s="208"/>
      <c r="M105" s="207"/>
      <c r="N105" s="162"/>
    </row>
    <row r="106" spans="1:14" x14ac:dyDescent="0.25">
      <c r="D106" s="208"/>
      <c r="E106" s="266"/>
      <c r="F106" s="208"/>
      <c r="G106" s="266"/>
      <c r="H106" s="208"/>
      <c r="I106" s="266"/>
      <c r="J106" s="208"/>
      <c r="M106" s="207"/>
      <c r="N106" s="162"/>
    </row>
    <row r="107" spans="1:14" x14ac:dyDescent="0.25">
      <c r="D107" s="208"/>
      <c r="E107" s="266"/>
      <c r="F107" s="208"/>
      <c r="G107" s="266"/>
      <c r="H107" s="208"/>
      <c r="I107" s="266"/>
      <c r="J107" s="208"/>
      <c r="M107" s="207"/>
      <c r="N107" s="162"/>
    </row>
    <row r="108" spans="1:14" x14ac:dyDescent="0.25">
      <c r="D108" s="208"/>
      <c r="E108" s="266"/>
      <c r="F108" s="208"/>
      <c r="G108" s="266"/>
      <c r="H108" s="208"/>
      <c r="I108" s="266"/>
      <c r="J108" s="208"/>
      <c r="M108" s="207"/>
      <c r="N108" s="162"/>
    </row>
    <row r="109" spans="1:14" x14ac:dyDescent="0.25">
      <c r="D109" s="208"/>
      <c r="E109" s="266"/>
      <c r="F109" s="208"/>
      <c r="G109" s="266"/>
      <c r="H109" s="208"/>
      <c r="I109" s="266"/>
      <c r="J109" s="208"/>
      <c r="M109" s="207"/>
      <c r="N109" s="162"/>
    </row>
    <row r="110" spans="1:14" x14ac:dyDescent="0.25">
      <c r="D110" s="208"/>
      <c r="E110" s="266"/>
      <c r="F110" s="208"/>
      <c r="G110" s="266"/>
      <c r="H110" s="208"/>
      <c r="I110" s="266"/>
      <c r="J110" s="208"/>
      <c r="M110" s="207"/>
      <c r="N110" s="162"/>
    </row>
    <row r="111" spans="1:14" x14ac:dyDescent="0.25">
      <c r="D111" s="208"/>
      <c r="E111" s="266"/>
      <c r="F111" s="208"/>
      <c r="G111" s="266"/>
      <c r="H111" s="208"/>
      <c r="I111" s="266"/>
      <c r="J111" s="208"/>
      <c r="M111" s="207"/>
      <c r="N111" s="162"/>
    </row>
    <row r="112" spans="1:14" x14ac:dyDescent="0.25">
      <c r="D112" s="208"/>
      <c r="E112" s="266"/>
      <c r="F112" s="208"/>
      <c r="G112" s="266"/>
      <c r="H112" s="208"/>
      <c r="I112" s="266"/>
      <c r="J112" s="208"/>
      <c r="M112" s="207"/>
      <c r="N112" s="162"/>
    </row>
    <row r="113" spans="4:14" x14ac:dyDescent="0.25">
      <c r="D113" s="208"/>
      <c r="E113" s="266"/>
      <c r="F113" s="208"/>
      <c r="G113" s="266"/>
      <c r="H113" s="208"/>
      <c r="I113" s="266"/>
      <c r="J113" s="208"/>
      <c r="K113" s="266"/>
      <c r="L113" s="208"/>
      <c r="M113" s="207"/>
      <c r="N113" s="162"/>
    </row>
    <row r="114" spans="4:14" x14ac:dyDescent="0.25">
      <c r="D114" s="208"/>
      <c r="E114" s="266"/>
      <c r="F114" s="208"/>
      <c r="G114" s="266"/>
      <c r="H114" s="208"/>
      <c r="I114" s="266"/>
      <c r="J114" s="208"/>
      <c r="K114" s="266"/>
      <c r="L114" s="208"/>
      <c r="M114" s="207"/>
      <c r="N114" s="162"/>
    </row>
    <row r="115" spans="4:14" x14ac:dyDescent="0.25">
      <c r="D115" s="208"/>
      <c r="E115" s="266"/>
      <c r="F115" s="208"/>
      <c r="G115" s="266"/>
      <c r="H115" s="208"/>
      <c r="I115" s="266"/>
      <c r="J115" s="208"/>
      <c r="K115" s="266"/>
      <c r="L115" s="208"/>
      <c r="M115" s="207"/>
      <c r="N115" s="162"/>
    </row>
    <row r="116" spans="4:14" x14ac:dyDescent="0.25">
      <c r="D116" s="208"/>
      <c r="E116" s="266"/>
      <c r="F116" s="208"/>
      <c r="G116" s="266"/>
      <c r="H116" s="208"/>
      <c r="I116" s="266"/>
      <c r="J116" s="208"/>
      <c r="K116" s="266"/>
      <c r="L116" s="208"/>
      <c r="M116" s="207"/>
      <c r="N116" s="162"/>
    </row>
    <row r="117" spans="4:14" x14ac:dyDescent="0.25">
      <c r="D117" s="208"/>
      <c r="E117" s="266"/>
      <c r="F117" s="208"/>
      <c r="G117" s="266"/>
      <c r="H117" s="208"/>
      <c r="I117" s="266"/>
      <c r="J117" s="208"/>
      <c r="K117" s="266"/>
      <c r="L117" s="208"/>
      <c r="M117" s="207"/>
      <c r="N117" s="162"/>
    </row>
    <row r="118" spans="4:14" x14ac:dyDescent="0.25">
      <c r="D118" s="208"/>
      <c r="E118" s="266"/>
      <c r="F118" s="208"/>
      <c r="G118" s="266"/>
      <c r="H118" s="208"/>
      <c r="I118" s="266"/>
      <c r="J118" s="208"/>
      <c r="K118" s="266"/>
      <c r="L118" s="208"/>
      <c r="M118" s="207"/>
      <c r="N118" s="162"/>
    </row>
    <row r="119" spans="4:14" x14ac:dyDescent="0.25">
      <c r="D119" s="208"/>
      <c r="E119" s="266"/>
      <c r="F119" s="208"/>
      <c r="G119" s="266"/>
      <c r="H119" s="208"/>
      <c r="I119" s="266"/>
      <c r="J119" s="208"/>
      <c r="K119" s="266"/>
      <c r="L119" s="208"/>
      <c r="M119" s="207"/>
      <c r="N119" s="162"/>
    </row>
    <row r="120" spans="4:14" x14ac:dyDescent="0.25">
      <c r="D120" s="208"/>
      <c r="E120" s="266"/>
      <c r="F120" s="208"/>
      <c r="G120" s="266"/>
      <c r="H120" s="208"/>
      <c r="I120" s="266"/>
      <c r="J120" s="208"/>
      <c r="K120" s="266"/>
      <c r="L120" s="208"/>
      <c r="M120" s="207"/>
      <c r="N120" s="162"/>
    </row>
    <row r="121" spans="4:14" x14ac:dyDescent="0.25">
      <c r="D121" s="208"/>
      <c r="E121" s="266"/>
      <c r="F121" s="208"/>
      <c r="G121" s="266"/>
      <c r="H121" s="208"/>
      <c r="I121" s="266"/>
      <c r="J121" s="208"/>
      <c r="K121" s="266"/>
      <c r="L121" s="208"/>
      <c r="M121" s="207"/>
      <c r="N121" s="162"/>
    </row>
    <row r="122" spans="4:14" x14ac:dyDescent="0.25">
      <c r="D122" s="208"/>
      <c r="E122" s="266"/>
      <c r="F122" s="208"/>
      <c r="G122" s="266"/>
      <c r="H122" s="208"/>
      <c r="I122" s="266"/>
      <c r="J122" s="208"/>
      <c r="K122" s="266"/>
      <c r="L122" s="208"/>
      <c r="M122" s="207"/>
      <c r="N122" s="162"/>
    </row>
    <row r="123" spans="4:14" x14ac:dyDescent="0.25">
      <c r="D123" s="208"/>
      <c r="E123" s="266"/>
      <c r="F123" s="208"/>
      <c r="G123" s="266"/>
      <c r="H123" s="208"/>
      <c r="I123" s="266"/>
      <c r="J123" s="208"/>
      <c r="K123" s="266"/>
      <c r="L123" s="208"/>
      <c r="M123" s="207"/>
      <c r="N123" s="162"/>
    </row>
    <row r="124" spans="4:14" x14ac:dyDescent="0.25">
      <c r="D124" s="208"/>
      <c r="E124" s="266"/>
      <c r="F124" s="208"/>
      <c r="G124" s="266"/>
      <c r="H124" s="208"/>
      <c r="I124" s="266"/>
      <c r="J124" s="208"/>
      <c r="K124" s="266"/>
      <c r="L124" s="208"/>
      <c r="M124" s="207"/>
      <c r="N124" s="162"/>
    </row>
    <row r="125" spans="4:14" x14ac:dyDescent="0.25">
      <c r="D125" s="208"/>
      <c r="E125" s="266"/>
      <c r="F125" s="208"/>
      <c r="G125" s="266"/>
      <c r="H125" s="208"/>
      <c r="I125" s="266"/>
      <c r="J125" s="208"/>
      <c r="K125" s="266"/>
      <c r="L125" s="208"/>
      <c r="M125" s="207"/>
      <c r="N125" s="162"/>
    </row>
    <row r="126" spans="4:14" x14ac:dyDescent="0.25">
      <c r="D126" s="208"/>
      <c r="E126" s="266"/>
      <c r="F126" s="208"/>
      <c r="G126" s="266"/>
      <c r="H126" s="208"/>
      <c r="I126" s="266"/>
      <c r="J126" s="208"/>
      <c r="K126" s="266"/>
      <c r="L126" s="208"/>
      <c r="M126" s="207"/>
      <c r="N126" s="162"/>
    </row>
    <row r="127" spans="4:14" x14ac:dyDescent="0.25">
      <c r="D127" s="208"/>
      <c r="E127" s="266"/>
      <c r="F127" s="208"/>
      <c r="G127" s="266"/>
      <c r="H127" s="208"/>
      <c r="I127" s="266"/>
      <c r="J127" s="208"/>
      <c r="K127" s="266"/>
      <c r="L127" s="208"/>
      <c r="M127" s="207"/>
      <c r="N127" s="162"/>
    </row>
    <row r="128" spans="4:14" x14ac:dyDescent="0.25">
      <c r="D128" s="208"/>
      <c r="E128" s="266"/>
      <c r="F128" s="208"/>
      <c r="G128" s="266"/>
      <c r="H128" s="208"/>
      <c r="I128" s="266"/>
      <c r="J128" s="208"/>
      <c r="K128" s="266"/>
      <c r="L128" s="208"/>
      <c r="M128" s="207"/>
      <c r="N128" s="162"/>
    </row>
    <row r="129" spans="4:14" x14ac:dyDescent="0.25">
      <c r="D129" s="208"/>
      <c r="E129" s="266"/>
      <c r="F129" s="208"/>
      <c r="G129" s="266"/>
      <c r="H129" s="208"/>
      <c r="I129" s="266"/>
      <c r="J129" s="208"/>
      <c r="K129" s="266"/>
      <c r="L129" s="208"/>
      <c r="M129" s="207"/>
      <c r="N129" s="162"/>
    </row>
    <row r="130" spans="4:14" x14ac:dyDescent="0.25">
      <c r="D130" s="208"/>
      <c r="E130" s="266"/>
      <c r="F130" s="208"/>
      <c r="G130" s="266"/>
      <c r="H130" s="208"/>
      <c r="I130" s="266"/>
      <c r="J130" s="208"/>
      <c r="K130" s="266"/>
      <c r="L130" s="208"/>
      <c r="M130" s="207"/>
      <c r="N130" s="162"/>
    </row>
    <row r="131" spans="4:14" x14ac:dyDescent="0.25">
      <c r="D131" s="208"/>
      <c r="E131" s="266"/>
      <c r="F131" s="208"/>
      <c r="G131" s="266"/>
      <c r="H131" s="208"/>
      <c r="I131" s="266"/>
      <c r="J131" s="208"/>
      <c r="K131" s="266"/>
      <c r="L131" s="208"/>
      <c r="M131" s="207"/>
      <c r="N131" s="162"/>
    </row>
    <row r="132" spans="4:14" x14ac:dyDescent="0.25">
      <c r="D132" s="208"/>
      <c r="E132" s="266"/>
      <c r="F132" s="208"/>
      <c r="G132" s="266"/>
      <c r="H132" s="208"/>
      <c r="I132" s="266"/>
      <c r="J132" s="208"/>
      <c r="K132" s="266"/>
      <c r="L132" s="208"/>
      <c r="M132" s="207"/>
      <c r="N132" s="162"/>
    </row>
    <row r="133" spans="4:14" x14ac:dyDescent="0.25">
      <c r="D133" s="208"/>
      <c r="E133" s="266"/>
      <c r="F133" s="208"/>
      <c r="G133" s="266"/>
      <c r="H133" s="208"/>
      <c r="I133" s="266"/>
      <c r="J133" s="208"/>
      <c r="K133" s="266"/>
      <c r="L133" s="208"/>
      <c r="M133" s="207"/>
      <c r="N133" s="162"/>
    </row>
    <row r="134" spans="4:14" x14ac:dyDescent="0.25">
      <c r="D134" s="208"/>
      <c r="E134" s="266"/>
      <c r="F134" s="208"/>
      <c r="G134" s="266"/>
      <c r="H134" s="208"/>
      <c r="I134" s="266"/>
      <c r="J134" s="208"/>
      <c r="K134" s="266"/>
      <c r="L134" s="208"/>
      <c r="M134" s="207"/>
      <c r="N134" s="162"/>
    </row>
    <row r="135" spans="4:14" x14ac:dyDescent="0.25">
      <c r="D135" s="208"/>
      <c r="E135" s="266"/>
      <c r="F135" s="208"/>
      <c r="G135" s="266"/>
      <c r="H135" s="208"/>
      <c r="I135" s="266"/>
      <c r="J135" s="208"/>
      <c r="K135" s="266"/>
      <c r="L135" s="208"/>
      <c r="M135" s="207"/>
      <c r="N135" s="162"/>
    </row>
    <row r="136" spans="4:14" x14ac:dyDescent="0.25">
      <c r="D136" s="208"/>
      <c r="E136" s="266"/>
      <c r="F136" s="208"/>
      <c r="G136" s="266"/>
      <c r="H136" s="208"/>
      <c r="I136" s="266"/>
      <c r="J136" s="208"/>
      <c r="K136" s="266"/>
      <c r="L136" s="208"/>
      <c r="M136" s="207"/>
      <c r="N136" s="162"/>
    </row>
    <row r="137" spans="4:14" x14ac:dyDescent="0.25">
      <c r="D137" s="208"/>
      <c r="E137" s="266"/>
      <c r="F137" s="208"/>
      <c r="G137" s="266"/>
      <c r="H137" s="208"/>
      <c r="I137" s="266"/>
      <c r="J137" s="208"/>
      <c r="K137" s="266"/>
      <c r="L137" s="208"/>
      <c r="M137" s="207"/>
      <c r="N137" s="162"/>
    </row>
    <row r="138" spans="4:14" x14ac:dyDescent="0.25">
      <c r="D138" s="208"/>
      <c r="E138" s="266"/>
      <c r="F138" s="208"/>
      <c r="G138" s="266"/>
      <c r="H138" s="208"/>
      <c r="I138" s="266"/>
      <c r="J138" s="208"/>
      <c r="K138" s="266"/>
      <c r="L138" s="208"/>
      <c r="M138" s="207"/>
      <c r="N138" s="162"/>
    </row>
    <row r="139" spans="4:14" x14ac:dyDescent="0.25">
      <c r="D139" s="208"/>
      <c r="E139" s="266"/>
      <c r="F139" s="208"/>
      <c r="G139" s="266"/>
      <c r="H139" s="208"/>
      <c r="I139" s="266"/>
      <c r="J139" s="208"/>
      <c r="K139" s="266"/>
      <c r="L139" s="208"/>
      <c r="M139" s="207"/>
      <c r="N139" s="162"/>
    </row>
    <row r="140" spans="4:14" x14ac:dyDescent="0.25">
      <c r="D140" s="208"/>
      <c r="E140" s="266"/>
      <c r="F140" s="208"/>
      <c r="G140" s="266"/>
      <c r="H140" s="208"/>
      <c r="I140" s="266"/>
      <c r="J140" s="208"/>
      <c r="K140" s="266"/>
      <c r="L140" s="208"/>
      <c r="M140" s="207"/>
      <c r="N140" s="162"/>
    </row>
    <row r="141" spans="4:14" x14ac:dyDescent="0.25">
      <c r="D141" s="208"/>
      <c r="E141" s="266"/>
      <c r="F141" s="208"/>
      <c r="G141" s="266"/>
      <c r="H141" s="208"/>
      <c r="I141" s="266"/>
      <c r="J141" s="208"/>
      <c r="K141" s="266"/>
      <c r="L141" s="208"/>
      <c r="M141" s="207"/>
      <c r="N141" s="162"/>
    </row>
    <row r="142" spans="4:14" x14ac:dyDescent="0.25">
      <c r="D142" s="208"/>
      <c r="E142" s="266"/>
      <c r="F142" s="208"/>
      <c r="G142" s="266"/>
      <c r="H142" s="208"/>
      <c r="I142" s="266"/>
      <c r="J142" s="208"/>
      <c r="K142" s="266"/>
      <c r="L142" s="208"/>
      <c r="M142" s="207"/>
      <c r="N142" s="162"/>
    </row>
    <row r="143" spans="4:14" x14ac:dyDescent="0.25">
      <c r="D143" s="208"/>
      <c r="E143" s="266"/>
      <c r="F143" s="208"/>
      <c r="G143" s="266"/>
      <c r="H143" s="208"/>
      <c r="I143" s="266"/>
      <c r="J143" s="208"/>
      <c r="K143" s="266"/>
      <c r="L143" s="208"/>
      <c r="M143" s="207"/>
      <c r="N143" s="162"/>
    </row>
    <row r="144" spans="4:14" x14ac:dyDescent="0.25">
      <c r="D144" s="208"/>
      <c r="E144" s="266"/>
      <c r="F144" s="208"/>
      <c r="G144" s="266"/>
      <c r="H144" s="208"/>
      <c r="I144" s="266"/>
      <c r="J144" s="208"/>
      <c r="K144" s="266"/>
      <c r="L144" s="208"/>
      <c r="M144" s="207"/>
      <c r="N144" s="162"/>
    </row>
    <row r="145" spans="4:14" x14ac:dyDescent="0.25">
      <c r="D145" s="208"/>
      <c r="E145" s="266"/>
      <c r="F145" s="208"/>
      <c r="G145" s="266"/>
      <c r="H145" s="208"/>
      <c r="I145" s="266"/>
      <c r="J145" s="208"/>
      <c r="K145" s="266"/>
      <c r="L145" s="208"/>
      <c r="M145" s="207"/>
      <c r="N145" s="162"/>
    </row>
    <row r="146" spans="4:14" x14ac:dyDescent="0.25">
      <c r="D146" s="208"/>
      <c r="E146" s="266"/>
      <c r="F146" s="208"/>
      <c r="G146" s="266"/>
      <c r="H146" s="208"/>
      <c r="I146" s="266"/>
      <c r="J146" s="208"/>
      <c r="K146" s="266"/>
      <c r="L146" s="208"/>
      <c r="M146" s="207"/>
      <c r="N146" s="162"/>
    </row>
    <row r="147" spans="4:14" x14ac:dyDescent="0.25">
      <c r="D147" s="208"/>
      <c r="E147" s="266"/>
      <c r="F147" s="208"/>
      <c r="G147" s="266"/>
      <c r="H147" s="208"/>
      <c r="I147" s="266"/>
      <c r="J147" s="208"/>
      <c r="K147" s="266"/>
      <c r="L147" s="208"/>
      <c r="M147" s="207"/>
      <c r="N147" s="162"/>
    </row>
    <row r="148" spans="4:14" x14ac:dyDescent="0.25">
      <c r="D148" s="208"/>
      <c r="E148" s="266"/>
      <c r="F148" s="208"/>
      <c r="G148" s="266"/>
      <c r="H148" s="208"/>
      <c r="I148" s="266"/>
      <c r="J148" s="208"/>
      <c r="K148" s="266"/>
      <c r="L148" s="208"/>
      <c r="M148" s="207"/>
      <c r="N148" s="162"/>
    </row>
    <row r="149" spans="4:14" x14ac:dyDescent="0.25">
      <c r="D149" s="208"/>
      <c r="E149" s="266"/>
      <c r="F149" s="208"/>
      <c r="G149" s="266"/>
      <c r="H149" s="208"/>
      <c r="I149" s="266"/>
      <c r="J149" s="208"/>
      <c r="K149" s="266"/>
      <c r="L149" s="208"/>
      <c r="M149" s="207"/>
      <c r="N149" s="162"/>
    </row>
    <row r="150" spans="4:14" x14ac:dyDescent="0.25">
      <c r="D150" s="208"/>
      <c r="E150" s="266"/>
      <c r="F150" s="208"/>
      <c r="G150" s="266"/>
      <c r="H150" s="208"/>
      <c r="I150" s="266"/>
      <c r="J150" s="208"/>
      <c r="K150" s="266"/>
      <c r="L150" s="208"/>
      <c r="M150" s="207"/>
      <c r="N150" s="162"/>
    </row>
    <row r="151" spans="4:14" x14ac:dyDescent="0.25">
      <c r="D151" s="208"/>
      <c r="E151" s="266"/>
      <c r="F151" s="208"/>
      <c r="G151" s="266"/>
      <c r="H151" s="208"/>
      <c r="I151" s="266"/>
      <c r="J151" s="208"/>
      <c r="K151" s="266"/>
      <c r="L151" s="208"/>
      <c r="M151" s="207"/>
      <c r="N151" s="162"/>
    </row>
    <row r="152" spans="4:14" x14ac:dyDescent="0.25">
      <c r="D152" s="208"/>
      <c r="E152" s="266"/>
      <c r="F152" s="208"/>
      <c r="G152" s="266"/>
      <c r="H152" s="208"/>
      <c r="I152" s="266"/>
      <c r="J152" s="208"/>
      <c r="K152" s="266"/>
      <c r="L152" s="208"/>
      <c r="M152" s="207"/>
      <c r="N152" s="162"/>
    </row>
    <row r="153" spans="4:14" x14ac:dyDescent="0.25">
      <c r="D153" s="208"/>
      <c r="E153" s="266"/>
      <c r="F153" s="208"/>
      <c r="G153" s="266"/>
      <c r="H153" s="208"/>
      <c r="I153" s="266"/>
      <c r="J153" s="208"/>
      <c r="K153" s="266"/>
      <c r="L153" s="208"/>
      <c r="M153" s="207"/>
      <c r="N153" s="162"/>
    </row>
    <row r="154" spans="4:14" x14ac:dyDescent="0.25">
      <c r="D154" s="208"/>
      <c r="E154" s="266"/>
      <c r="F154" s="208"/>
      <c r="G154" s="266"/>
      <c r="H154" s="208"/>
      <c r="I154" s="266"/>
      <c r="J154" s="208"/>
      <c r="K154" s="266"/>
      <c r="L154" s="208"/>
      <c r="M154" s="207"/>
      <c r="N154" s="162"/>
    </row>
    <row r="155" spans="4:14" x14ac:dyDescent="0.25">
      <c r="D155" s="208"/>
      <c r="E155" s="266"/>
      <c r="F155" s="208"/>
      <c r="G155" s="266"/>
      <c r="H155" s="208"/>
      <c r="I155" s="266"/>
      <c r="J155" s="208"/>
      <c r="K155" s="266"/>
      <c r="L155" s="208"/>
      <c r="M155" s="207"/>
      <c r="N155" s="162"/>
    </row>
    <row r="156" spans="4:14" x14ac:dyDescent="0.25">
      <c r="D156" s="208"/>
      <c r="E156" s="266"/>
      <c r="F156" s="208"/>
      <c r="G156" s="266"/>
      <c r="H156" s="208"/>
      <c r="I156" s="266"/>
      <c r="J156" s="208"/>
      <c r="K156" s="266"/>
      <c r="L156" s="208"/>
      <c r="M156" s="207"/>
      <c r="N156" s="162"/>
    </row>
    <row r="157" spans="4:14" x14ac:dyDescent="0.25">
      <c r="D157" s="208"/>
      <c r="E157" s="266"/>
      <c r="F157" s="208"/>
      <c r="G157" s="266"/>
      <c r="H157" s="208"/>
      <c r="I157" s="266"/>
      <c r="J157" s="208"/>
      <c r="K157" s="266"/>
      <c r="L157" s="208"/>
      <c r="M157" s="207"/>
      <c r="N157" s="162"/>
    </row>
    <row r="158" spans="4:14" x14ac:dyDescent="0.25">
      <c r="D158" s="208"/>
      <c r="E158" s="266"/>
      <c r="F158" s="208"/>
      <c r="G158" s="266"/>
      <c r="H158" s="208"/>
      <c r="I158" s="266"/>
      <c r="J158" s="208"/>
      <c r="K158" s="266"/>
      <c r="L158" s="208"/>
      <c r="M158" s="207"/>
      <c r="N158" s="162"/>
    </row>
    <row r="159" spans="4:14" x14ac:dyDescent="0.25">
      <c r="D159" s="208"/>
      <c r="E159" s="266"/>
      <c r="F159" s="208"/>
      <c r="G159" s="266"/>
      <c r="H159" s="208"/>
      <c r="I159" s="266"/>
      <c r="J159" s="208"/>
      <c r="K159" s="266"/>
      <c r="L159" s="208"/>
      <c r="M159" s="207"/>
      <c r="N159" s="162"/>
    </row>
    <row r="160" spans="4:14" x14ac:dyDescent="0.25">
      <c r="D160" s="208"/>
      <c r="E160" s="266"/>
      <c r="F160" s="208"/>
      <c r="G160" s="266"/>
      <c r="H160" s="208"/>
      <c r="I160" s="266"/>
      <c r="J160" s="208"/>
      <c r="K160" s="266"/>
      <c r="L160" s="208"/>
      <c r="M160" s="207"/>
      <c r="N160" s="162"/>
    </row>
    <row r="161" spans="4:14" x14ac:dyDescent="0.25">
      <c r="D161" s="208"/>
      <c r="E161" s="266"/>
      <c r="F161" s="208"/>
      <c r="G161" s="266"/>
      <c r="H161" s="208"/>
      <c r="I161" s="266"/>
      <c r="J161" s="208"/>
      <c r="K161" s="266"/>
      <c r="L161" s="208"/>
      <c r="M161" s="207"/>
      <c r="N161" s="162"/>
    </row>
    <row r="162" spans="4:14" x14ac:dyDescent="0.25">
      <c r="D162" s="208"/>
      <c r="E162" s="266"/>
      <c r="F162" s="208"/>
      <c r="G162" s="266"/>
      <c r="H162" s="208"/>
      <c r="I162" s="266"/>
      <c r="J162" s="208"/>
      <c r="K162" s="266"/>
      <c r="L162" s="208"/>
      <c r="M162" s="207"/>
      <c r="N162" s="162"/>
    </row>
    <row r="163" spans="4:14" x14ac:dyDescent="0.25">
      <c r="D163" s="208"/>
      <c r="E163" s="266"/>
      <c r="F163" s="208"/>
      <c r="G163" s="266"/>
      <c r="H163" s="208"/>
      <c r="I163" s="266"/>
      <c r="J163" s="208"/>
      <c r="K163" s="266"/>
      <c r="L163" s="208"/>
      <c r="M163" s="207"/>
      <c r="N163" s="162"/>
    </row>
    <row r="164" spans="4:14" x14ac:dyDescent="0.25">
      <c r="D164" s="208"/>
      <c r="E164" s="266"/>
      <c r="F164" s="208"/>
      <c r="G164" s="266"/>
      <c r="H164" s="208"/>
      <c r="I164" s="266"/>
      <c r="J164" s="208"/>
      <c r="K164" s="266"/>
      <c r="L164" s="208"/>
      <c r="M164" s="207"/>
      <c r="N164" s="162"/>
    </row>
    <row r="165" spans="4:14" x14ac:dyDescent="0.25">
      <c r="D165" s="208"/>
      <c r="E165" s="266"/>
      <c r="F165" s="208"/>
      <c r="G165" s="266"/>
      <c r="H165" s="208"/>
      <c r="I165" s="266"/>
      <c r="J165" s="208"/>
      <c r="K165" s="266"/>
      <c r="L165" s="208"/>
      <c r="M165" s="207"/>
      <c r="N165" s="162"/>
    </row>
    <row r="166" spans="4:14" x14ac:dyDescent="0.25">
      <c r="D166" s="208"/>
      <c r="E166" s="266"/>
      <c r="F166" s="208"/>
      <c r="G166" s="266"/>
      <c r="H166" s="208"/>
      <c r="I166" s="266"/>
      <c r="J166" s="208"/>
      <c r="K166" s="266"/>
      <c r="L166" s="208"/>
      <c r="M166" s="207"/>
      <c r="N166" s="162"/>
    </row>
    <row r="167" spans="4:14" x14ac:dyDescent="0.25">
      <c r="D167" s="208"/>
      <c r="E167" s="266"/>
      <c r="F167" s="208"/>
      <c r="G167" s="266"/>
      <c r="H167" s="208"/>
      <c r="I167" s="266"/>
      <c r="J167" s="208"/>
      <c r="K167" s="266"/>
      <c r="L167" s="208"/>
      <c r="M167" s="207"/>
      <c r="N167" s="162"/>
    </row>
    <row r="168" spans="4:14" x14ac:dyDescent="0.25">
      <c r="D168" s="208"/>
      <c r="E168" s="266"/>
      <c r="F168" s="208"/>
      <c r="G168" s="266"/>
      <c r="H168" s="208"/>
      <c r="I168" s="266"/>
      <c r="J168" s="208"/>
      <c r="K168" s="266"/>
      <c r="L168" s="208"/>
      <c r="M168" s="207"/>
      <c r="N168" s="162"/>
    </row>
    <row r="169" spans="4:14" x14ac:dyDescent="0.25">
      <c r="D169" s="208"/>
      <c r="E169" s="266"/>
      <c r="F169" s="208"/>
      <c r="G169" s="266"/>
      <c r="H169" s="208"/>
      <c r="I169" s="266"/>
      <c r="J169" s="208"/>
      <c r="K169" s="266"/>
      <c r="L169" s="208"/>
      <c r="M169" s="207"/>
      <c r="N169" s="162"/>
    </row>
    <row r="170" spans="4:14" x14ac:dyDescent="0.25">
      <c r="D170" s="208"/>
      <c r="E170" s="266"/>
      <c r="F170" s="208"/>
      <c r="G170" s="266"/>
      <c r="H170" s="208"/>
      <c r="I170" s="266"/>
      <c r="J170" s="208"/>
      <c r="K170" s="266"/>
      <c r="L170" s="208"/>
      <c r="M170" s="207"/>
      <c r="N170" s="162"/>
    </row>
    <row r="171" spans="4:14" x14ac:dyDescent="0.25">
      <c r="D171" s="208"/>
      <c r="E171" s="266"/>
      <c r="F171" s="208"/>
      <c r="G171" s="266"/>
      <c r="H171" s="208"/>
      <c r="I171" s="266"/>
      <c r="J171" s="208"/>
      <c r="K171" s="266"/>
      <c r="L171" s="208"/>
      <c r="M171" s="207"/>
      <c r="N171" s="162"/>
    </row>
    <row r="172" spans="4:14" x14ac:dyDescent="0.25">
      <c r="D172" s="208"/>
      <c r="E172" s="266"/>
      <c r="F172" s="208"/>
      <c r="G172" s="266"/>
      <c r="H172" s="208"/>
      <c r="I172" s="266"/>
      <c r="J172" s="208"/>
      <c r="K172" s="266"/>
      <c r="L172" s="208"/>
      <c r="M172" s="207"/>
      <c r="N172" s="162"/>
    </row>
    <row r="173" spans="4:14" x14ac:dyDescent="0.25">
      <c r="D173" s="208"/>
      <c r="E173" s="266"/>
      <c r="F173" s="208"/>
      <c r="G173" s="266"/>
      <c r="H173" s="208"/>
      <c r="I173" s="266"/>
      <c r="J173" s="208"/>
      <c r="K173" s="266"/>
      <c r="L173" s="208"/>
      <c r="M173" s="207"/>
      <c r="N173" s="162"/>
    </row>
    <row r="174" spans="4:14" x14ac:dyDescent="0.25">
      <c r="D174" s="208"/>
      <c r="E174" s="266"/>
      <c r="F174" s="208"/>
      <c r="G174" s="266"/>
      <c r="H174" s="208"/>
      <c r="I174" s="266"/>
      <c r="J174" s="208"/>
      <c r="K174" s="266"/>
      <c r="L174" s="208"/>
      <c r="M174" s="207"/>
      <c r="N174" s="162"/>
    </row>
    <row r="175" spans="4:14" x14ac:dyDescent="0.25">
      <c r="D175" s="208"/>
      <c r="E175" s="266"/>
      <c r="F175" s="208"/>
      <c r="G175" s="266"/>
      <c r="H175" s="208"/>
      <c r="I175" s="266"/>
      <c r="J175" s="208"/>
      <c r="K175" s="266"/>
      <c r="L175" s="208"/>
      <c r="M175" s="207"/>
      <c r="N175" s="162"/>
    </row>
    <row r="176" spans="4:14" x14ac:dyDescent="0.25">
      <c r="D176" s="208"/>
      <c r="E176" s="266"/>
      <c r="F176" s="208"/>
      <c r="G176" s="266"/>
      <c r="H176" s="208"/>
      <c r="I176" s="266"/>
      <c r="J176" s="208"/>
      <c r="K176" s="266"/>
      <c r="L176" s="208"/>
      <c r="M176" s="207"/>
      <c r="N176" s="162"/>
    </row>
    <row r="177" spans="4:14" x14ac:dyDescent="0.25">
      <c r="D177" s="208"/>
      <c r="E177" s="266"/>
      <c r="F177" s="208"/>
      <c r="G177" s="266"/>
      <c r="H177" s="208"/>
      <c r="I177" s="266"/>
      <c r="J177" s="208"/>
      <c r="K177" s="266"/>
      <c r="L177" s="208"/>
      <c r="M177" s="207"/>
      <c r="N177" s="162"/>
    </row>
    <row r="178" spans="4:14" x14ac:dyDescent="0.25">
      <c r="D178" s="208"/>
      <c r="E178" s="266"/>
      <c r="F178" s="208"/>
      <c r="G178" s="266"/>
      <c r="H178" s="208"/>
      <c r="I178" s="266"/>
      <c r="J178" s="208"/>
      <c r="K178" s="266"/>
      <c r="L178" s="208"/>
      <c r="M178" s="207"/>
      <c r="N178" s="162"/>
    </row>
    <row r="179" spans="4:14" x14ac:dyDescent="0.25">
      <c r="D179" s="208"/>
      <c r="E179" s="266"/>
      <c r="F179" s="208"/>
      <c r="G179" s="266"/>
      <c r="H179" s="208"/>
      <c r="I179" s="266"/>
      <c r="J179" s="208"/>
      <c r="K179" s="266"/>
      <c r="L179" s="208"/>
      <c r="M179" s="207"/>
      <c r="N179" s="162"/>
    </row>
    <row r="180" spans="4:14" x14ac:dyDescent="0.25">
      <c r="D180" s="208"/>
      <c r="E180" s="266"/>
      <c r="F180" s="208"/>
      <c r="G180" s="266"/>
      <c r="H180" s="208"/>
      <c r="I180" s="266"/>
      <c r="J180" s="208"/>
      <c r="K180" s="266"/>
      <c r="L180" s="208"/>
      <c r="M180" s="207"/>
      <c r="N180" s="162"/>
    </row>
    <row r="181" spans="4:14" x14ac:dyDescent="0.25">
      <c r="D181" s="208"/>
      <c r="E181" s="266"/>
      <c r="F181" s="208"/>
      <c r="G181" s="266"/>
      <c r="H181" s="208"/>
      <c r="I181" s="266"/>
      <c r="J181" s="208"/>
      <c r="K181" s="266"/>
      <c r="L181" s="208"/>
      <c r="M181" s="207"/>
      <c r="N181" s="162"/>
    </row>
    <row r="182" spans="4:14" x14ac:dyDescent="0.25">
      <c r="D182" s="208"/>
      <c r="E182" s="266"/>
      <c r="F182" s="208"/>
      <c r="G182" s="266"/>
      <c r="H182" s="208"/>
      <c r="I182" s="266"/>
      <c r="J182" s="208"/>
      <c r="K182" s="266"/>
      <c r="L182" s="208"/>
      <c r="M182" s="207"/>
      <c r="N182" s="162"/>
    </row>
    <row r="183" spans="4:14" x14ac:dyDescent="0.25">
      <c r="D183" s="208"/>
      <c r="E183" s="266"/>
      <c r="F183" s="208"/>
      <c r="G183" s="266"/>
      <c r="H183" s="208"/>
      <c r="I183" s="266"/>
      <c r="J183" s="208"/>
      <c r="K183" s="266"/>
      <c r="L183" s="208"/>
      <c r="M183" s="207"/>
      <c r="N183" s="162"/>
    </row>
    <row r="184" spans="4:14" x14ac:dyDescent="0.25">
      <c r="D184" s="208"/>
      <c r="E184" s="266"/>
      <c r="F184" s="208"/>
      <c r="G184" s="266"/>
      <c r="H184" s="208"/>
      <c r="I184" s="266"/>
      <c r="J184" s="208"/>
      <c r="K184" s="266"/>
      <c r="L184" s="208"/>
      <c r="M184" s="207"/>
      <c r="N184" s="162"/>
    </row>
    <row r="185" spans="4:14" x14ac:dyDescent="0.25">
      <c r="D185" s="208"/>
      <c r="E185" s="266"/>
      <c r="F185" s="208"/>
      <c r="G185" s="266"/>
      <c r="H185" s="208"/>
      <c r="I185" s="266"/>
      <c r="J185" s="208"/>
      <c r="K185" s="266"/>
      <c r="L185" s="208"/>
      <c r="M185" s="207"/>
      <c r="N185" s="162"/>
    </row>
    <row r="186" spans="4:14" x14ac:dyDescent="0.25">
      <c r="D186" s="208"/>
      <c r="E186" s="266"/>
      <c r="F186" s="208"/>
      <c r="G186" s="266"/>
      <c r="H186" s="208"/>
      <c r="I186" s="266"/>
      <c r="J186" s="208"/>
      <c r="K186" s="266"/>
      <c r="L186" s="208"/>
      <c r="M186" s="207"/>
      <c r="N186" s="162"/>
    </row>
    <row r="187" spans="4:14" x14ac:dyDescent="0.25">
      <c r="D187" s="208"/>
      <c r="E187" s="266"/>
      <c r="F187" s="208"/>
      <c r="G187" s="266"/>
      <c r="H187" s="208"/>
      <c r="I187" s="266"/>
      <c r="J187" s="208"/>
      <c r="K187" s="266"/>
      <c r="L187" s="208"/>
      <c r="M187" s="207"/>
      <c r="N187" s="162"/>
    </row>
    <row r="188" spans="4:14" x14ac:dyDescent="0.25">
      <c r="D188" s="208"/>
      <c r="E188" s="266"/>
      <c r="F188" s="208"/>
      <c r="G188" s="266"/>
      <c r="H188" s="208"/>
      <c r="I188" s="266"/>
      <c r="J188" s="208"/>
      <c r="K188" s="266"/>
      <c r="L188" s="208"/>
      <c r="M188" s="207"/>
      <c r="N188" s="162"/>
    </row>
    <row r="189" spans="4:14" x14ac:dyDescent="0.25">
      <c r="D189" s="208"/>
      <c r="E189" s="266"/>
      <c r="F189" s="208"/>
      <c r="G189" s="266"/>
      <c r="H189" s="208"/>
      <c r="I189" s="266"/>
      <c r="J189" s="208"/>
      <c r="K189" s="266"/>
      <c r="L189" s="208"/>
      <c r="M189" s="207"/>
      <c r="N189" s="162"/>
    </row>
    <row r="190" spans="4:14" x14ac:dyDescent="0.25">
      <c r="D190" s="208"/>
      <c r="E190" s="266"/>
      <c r="F190" s="208"/>
      <c r="G190" s="266"/>
      <c r="H190" s="208"/>
      <c r="I190" s="266"/>
      <c r="J190" s="208"/>
      <c r="K190" s="266"/>
      <c r="L190" s="208"/>
      <c r="M190" s="207"/>
      <c r="N190" s="162"/>
    </row>
    <row r="191" spans="4:14" x14ac:dyDescent="0.25">
      <c r="D191" s="208"/>
      <c r="E191" s="266"/>
      <c r="F191" s="208"/>
      <c r="G191" s="266"/>
      <c r="H191" s="208"/>
      <c r="I191" s="266"/>
      <c r="J191" s="208"/>
      <c r="K191" s="266"/>
      <c r="L191" s="208"/>
      <c r="M191" s="207"/>
      <c r="N191" s="162"/>
    </row>
    <row r="192" spans="4:14" x14ac:dyDescent="0.25">
      <c r="D192" s="208"/>
      <c r="E192" s="266"/>
      <c r="F192" s="208"/>
      <c r="G192" s="266"/>
      <c r="H192" s="208"/>
      <c r="I192" s="266"/>
      <c r="J192" s="208"/>
      <c r="K192" s="266"/>
      <c r="L192" s="208"/>
      <c r="M192" s="207"/>
      <c r="N192" s="162"/>
    </row>
    <row r="193" spans="4:14" x14ac:dyDescent="0.25">
      <c r="D193" s="208"/>
      <c r="E193" s="266"/>
      <c r="F193" s="208"/>
      <c r="G193" s="266"/>
      <c r="H193" s="208"/>
      <c r="I193" s="266"/>
      <c r="J193" s="208"/>
      <c r="K193" s="266"/>
      <c r="L193" s="208"/>
      <c r="M193" s="207"/>
      <c r="N193" s="162"/>
    </row>
    <row r="194" spans="4:14" x14ac:dyDescent="0.25">
      <c r="D194" s="208"/>
      <c r="E194" s="266"/>
      <c r="F194" s="208"/>
      <c r="G194" s="266"/>
      <c r="H194" s="208"/>
      <c r="I194" s="266"/>
      <c r="J194" s="208"/>
      <c r="K194" s="266"/>
      <c r="L194" s="208"/>
      <c r="M194" s="207"/>
      <c r="N194" s="162"/>
    </row>
    <row r="195" spans="4:14" x14ac:dyDescent="0.25">
      <c r="D195" s="208"/>
      <c r="E195" s="266"/>
      <c r="F195" s="208"/>
      <c r="G195" s="266"/>
      <c r="H195" s="208"/>
      <c r="I195" s="266"/>
      <c r="J195" s="208"/>
      <c r="K195" s="266"/>
      <c r="L195" s="208"/>
      <c r="M195" s="207"/>
      <c r="N195" s="162"/>
    </row>
    <row r="196" spans="4:14" x14ac:dyDescent="0.25">
      <c r="D196" s="208"/>
      <c r="E196" s="266"/>
      <c r="F196" s="208"/>
      <c r="G196" s="266"/>
      <c r="H196" s="208"/>
      <c r="I196" s="266"/>
      <c r="J196" s="208"/>
      <c r="K196" s="266"/>
      <c r="L196" s="208"/>
      <c r="M196" s="207"/>
      <c r="N196" s="162"/>
    </row>
    <row r="197" spans="4:14" x14ac:dyDescent="0.25">
      <c r="D197" s="208"/>
      <c r="E197" s="266"/>
      <c r="F197" s="208"/>
      <c r="G197" s="266"/>
      <c r="H197" s="208"/>
      <c r="I197" s="266"/>
      <c r="J197" s="208"/>
      <c r="K197" s="266"/>
      <c r="L197" s="208"/>
      <c r="M197" s="207"/>
      <c r="N197" s="162"/>
    </row>
    <row r="198" spans="4:14" x14ac:dyDescent="0.25">
      <c r="D198" s="208"/>
      <c r="E198" s="266"/>
      <c r="F198" s="208"/>
      <c r="G198" s="266"/>
      <c r="H198" s="208"/>
      <c r="I198" s="266"/>
      <c r="J198" s="208"/>
      <c r="K198" s="266"/>
      <c r="L198" s="208"/>
      <c r="M198" s="207"/>
      <c r="N198" s="162"/>
    </row>
    <row r="199" spans="4:14" x14ac:dyDescent="0.25">
      <c r="D199" s="208"/>
      <c r="E199" s="266"/>
      <c r="F199" s="208"/>
      <c r="G199" s="266"/>
      <c r="H199" s="208"/>
      <c r="I199" s="266"/>
      <c r="J199" s="208"/>
      <c r="K199" s="266"/>
      <c r="L199" s="208"/>
      <c r="M199" s="207"/>
      <c r="N199" s="162"/>
    </row>
    <row r="200" spans="4:14" x14ac:dyDescent="0.25">
      <c r="D200" s="208"/>
      <c r="E200" s="266"/>
      <c r="F200" s="208"/>
      <c r="G200" s="266"/>
      <c r="H200" s="208"/>
      <c r="I200" s="266"/>
      <c r="J200" s="208"/>
      <c r="K200" s="266"/>
      <c r="L200" s="208"/>
      <c r="M200" s="207"/>
      <c r="N200" s="162"/>
    </row>
    <row r="201" spans="4:14" x14ac:dyDescent="0.25">
      <c r="D201" s="208"/>
      <c r="E201" s="266"/>
      <c r="F201" s="208"/>
      <c r="G201" s="266"/>
      <c r="H201" s="208"/>
      <c r="I201" s="266"/>
      <c r="J201" s="208"/>
      <c r="K201" s="266"/>
      <c r="L201" s="208"/>
      <c r="M201" s="207"/>
      <c r="N201" s="162"/>
    </row>
    <row r="202" spans="4:14" x14ac:dyDescent="0.25">
      <c r="D202" s="208"/>
      <c r="E202" s="266"/>
      <c r="F202" s="208"/>
      <c r="G202" s="266"/>
      <c r="H202" s="208"/>
      <c r="I202" s="266"/>
      <c r="J202" s="208"/>
      <c r="K202" s="266"/>
      <c r="L202" s="208"/>
      <c r="M202" s="207"/>
      <c r="N202" s="162"/>
    </row>
    <row r="203" spans="4:14" x14ac:dyDescent="0.25">
      <c r="D203" s="208"/>
      <c r="E203" s="266"/>
      <c r="F203" s="208"/>
      <c r="G203" s="266"/>
      <c r="H203" s="208"/>
      <c r="I203" s="266"/>
      <c r="J203" s="208"/>
      <c r="K203" s="266"/>
      <c r="L203" s="208"/>
      <c r="M203" s="207"/>
      <c r="N203" s="162"/>
    </row>
    <row r="204" spans="4:14" x14ac:dyDescent="0.25">
      <c r="D204" s="208"/>
      <c r="E204" s="266"/>
      <c r="F204" s="208"/>
      <c r="G204" s="266"/>
      <c r="H204" s="208"/>
      <c r="I204" s="266"/>
      <c r="J204" s="208"/>
      <c r="K204" s="266"/>
      <c r="L204" s="208"/>
      <c r="M204" s="207"/>
      <c r="N204" s="162"/>
    </row>
    <row r="205" spans="4:14" x14ac:dyDescent="0.25">
      <c r="D205" s="208"/>
      <c r="E205" s="266"/>
      <c r="F205" s="208"/>
      <c r="G205" s="266"/>
      <c r="H205" s="208"/>
      <c r="I205" s="266"/>
      <c r="J205" s="208"/>
      <c r="K205" s="266"/>
      <c r="L205" s="208"/>
      <c r="M205" s="207"/>
      <c r="N205" s="162"/>
    </row>
    <row r="206" spans="4:14" x14ac:dyDescent="0.25">
      <c r="D206" s="208"/>
      <c r="E206" s="266"/>
      <c r="F206" s="208"/>
      <c r="G206" s="266"/>
      <c r="H206" s="208"/>
      <c r="I206" s="266"/>
      <c r="J206" s="208"/>
      <c r="K206" s="266"/>
      <c r="L206" s="208"/>
      <c r="M206" s="207"/>
      <c r="N206" s="162"/>
    </row>
    <row r="207" spans="4:14" x14ac:dyDescent="0.25">
      <c r="D207" s="208"/>
      <c r="E207" s="266"/>
      <c r="F207" s="208"/>
      <c r="G207" s="266"/>
      <c r="H207" s="208"/>
      <c r="I207" s="266"/>
      <c r="J207" s="208"/>
      <c r="K207" s="266"/>
      <c r="L207" s="208"/>
      <c r="M207" s="207"/>
      <c r="N207" s="162"/>
    </row>
    <row r="208" spans="4:14" x14ac:dyDescent="0.25">
      <c r="D208" s="208"/>
      <c r="E208" s="266"/>
      <c r="F208" s="208"/>
      <c r="G208" s="266"/>
      <c r="H208" s="208"/>
      <c r="I208" s="266"/>
      <c r="J208" s="208"/>
      <c r="K208" s="266"/>
      <c r="L208" s="208"/>
      <c r="M208" s="207"/>
      <c r="N208" s="162"/>
    </row>
    <row r="209" spans="4:14" x14ac:dyDescent="0.25">
      <c r="D209" s="208"/>
      <c r="E209" s="266"/>
      <c r="F209" s="208"/>
      <c r="G209" s="266"/>
      <c r="H209" s="208"/>
      <c r="I209" s="266"/>
      <c r="J209" s="208"/>
      <c r="K209" s="266"/>
      <c r="L209" s="208"/>
      <c r="M209" s="207"/>
      <c r="N209" s="162"/>
    </row>
    <row r="210" spans="4:14" x14ac:dyDescent="0.25">
      <c r="D210" s="208"/>
      <c r="E210" s="266"/>
      <c r="F210" s="208"/>
      <c r="G210" s="266"/>
      <c r="H210" s="208"/>
      <c r="I210" s="266"/>
      <c r="J210" s="208"/>
      <c r="K210" s="266"/>
      <c r="L210" s="208"/>
      <c r="M210" s="207"/>
      <c r="N210" s="162"/>
    </row>
    <row r="211" spans="4:14" x14ac:dyDescent="0.25">
      <c r="D211" s="208"/>
      <c r="E211" s="266"/>
      <c r="F211" s="208"/>
      <c r="G211" s="266"/>
      <c r="H211" s="208"/>
      <c r="I211" s="266"/>
      <c r="J211" s="208"/>
      <c r="K211" s="266"/>
      <c r="L211" s="208"/>
      <c r="M211" s="207"/>
      <c r="N211" s="162"/>
    </row>
    <row r="212" spans="4:14" x14ac:dyDescent="0.25">
      <c r="D212" s="208"/>
      <c r="E212" s="266"/>
      <c r="F212" s="208"/>
      <c r="G212" s="266"/>
      <c r="H212" s="208"/>
      <c r="I212" s="266"/>
      <c r="J212" s="208"/>
      <c r="K212" s="266"/>
      <c r="L212" s="208"/>
      <c r="M212" s="207"/>
      <c r="N212" s="162"/>
    </row>
    <row r="213" spans="4:14" x14ac:dyDescent="0.25">
      <c r="D213" s="208"/>
      <c r="E213" s="266"/>
      <c r="F213" s="208"/>
      <c r="G213" s="266"/>
      <c r="H213" s="208"/>
      <c r="I213" s="266"/>
      <c r="J213" s="208"/>
      <c r="K213" s="266"/>
      <c r="L213" s="208"/>
      <c r="M213" s="207"/>
      <c r="N213" s="162"/>
    </row>
    <row r="214" spans="4:14" x14ac:dyDescent="0.25">
      <c r="D214" s="208"/>
      <c r="E214" s="266"/>
      <c r="F214" s="208"/>
      <c r="G214" s="266"/>
      <c r="H214" s="208"/>
      <c r="I214" s="266"/>
      <c r="J214" s="208"/>
      <c r="K214" s="266"/>
      <c r="L214" s="208"/>
      <c r="M214" s="207"/>
      <c r="N214" s="162"/>
    </row>
    <row r="215" spans="4:14" x14ac:dyDescent="0.25">
      <c r="D215" s="208"/>
      <c r="E215" s="266"/>
      <c r="F215" s="208"/>
      <c r="G215" s="266"/>
      <c r="H215" s="208"/>
      <c r="I215" s="266"/>
      <c r="J215" s="208"/>
      <c r="K215" s="266"/>
      <c r="L215" s="208"/>
      <c r="M215" s="207"/>
      <c r="N215" s="162"/>
    </row>
    <row r="216" spans="4:14" x14ac:dyDescent="0.25">
      <c r="D216" s="208"/>
      <c r="E216" s="266"/>
      <c r="F216" s="208"/>
      <c r="G216" s="266"/>
      <c r="H216" s="208"/>
      <c r="I216" s="266"/>
      <c r="J216" s="208"/>
      <c r="K216" s="266"/>
      <c r="L216" s="208"/>
      <c r="M216" s="207"/>
      <c r="N216" s="162"/>
    </row>
    <row r="217" spans="4:14" x14ac:dyDescent="0.25">
      <c r="D217" s="208"/>
      <c r="E217" s="266"/>
      <c r="F217" s="208"/>
      <c r="G217" s="266"/>
      <c r="H217" s="208"/>
      <c r="I217" s="266"/>
      <c r="J217" s="208"/>
      <c r="K217" s="266"/>
      <c r="L217" s="208"/>
      <c r="M217" s="207"/>
      <c r="N217" s="162"/>
    </row>
    <row r="218" spans="4:14" x14ac:dyDescent="0.25">
      <c r="D218" s="208"/>
      <c r="E218" s="266"/>
      <c r="F218" s="208"/>
      <c r="G218" s="266"/>
      <c r="H218" s="208"/>
      <c r="I218" s="266"/>
      <c r="J218" s="208"/>
      <c r="K218" s="266"/>
      <c r="L218" s="208"/>
      <c r="M218" s="207"/>
      <c r="N218" s="162"/>
    </row>
    <row r="219" spans="4:14" x14ac:dyDescent="0.25">
      <c r="D219" s="208"/>
      <c r="E219" s="266"/>
      <c r="F219" s="208"/>
      <c r="G219" s="266"/>
      <c r="H219" s="208"/>
      <c r="I219" s="266"/>
      <c r="J219" s="208"/>
      <c r="K219" s="266"/>
      <c r="L219" s="208"/>
      <c r="M219" s="207"/>
      <c r="N219" s="162"/>
    </row>
    <row r="220" spans="4:14" x14ac:dyDescent="0.25">
      <c r="D220" s="208"/>
      <c r="E220" s="266"/>
      <c r="F220" s="208"/>
      <c r="G220" s="266"/>
      <c r="H220" s="208"/>
      <c r="I220" s="266"/>
      <c r="J220" s="208"/>
      <c r="K220" s="266"/>
      <c r="L220" s="208"/>
      <c r="M220" s="207"/>
      <c r="N220" s="162"/>
    </row>
    <row r="221" spans="4:14" x14ac:dyDescent="0.25">
      <c r="D221" s="208"/>
      <c r="E221" s="266"/>
      <c r="F221" s="208"/>
      <c r="G221" s="266"/>
      <c r="H221" s="208"/>
      <c r="I221" s="266"/>
      <c r="J221" s="208"/>
      <c r="K221" s="266"/>
      <c r="L221" s="208"/>
      <c r="M221" s="207"/>
      <c r="N221" s="162"/>
    </row>
    <row r="222" spans="4:14" x14ac:dyDescent="0.25">
      <c r="D222" s="208"/>
      <c r="E222" s="266"/>
      <c r="F222" s="208"/>
      <c r="G222" s="266"/>
      <c r="H222" s="208"/>
      <c r="I222" s="266"/>
      <c r="J222" s="208"/>
      <c r="K222" s="266"/>
      <c r="L222" s="208"/>
      <c r="M222" s="207"/>
      <c r="N222" s="162"/>
    </row>
    <row r="223" spans="4:14" x14ac:dyDescent="0.25">
      <c r="D223" s="208"/>
      <c r="E223" s="266"/>
      <c r="F223" s="208"/>
      <c r="G223" s="266"/>
      <c r="H223" s="208"/>
      <c r="I223" s="266"/>
      <c r="J223" s="208"/>
      <c r="K223" s="266"/>
      <c r="L223" s="208"/>
      <c r="M223" s="207"/>
      <c r="N223" s="162"/>
    </row>
    <row r="224" spans="4:14" x14ac:dyDescent="0.25">
      <c r="D224" s="208"/>
      <c r="E224" s="266"/>
      <c r="F224" s="208"/>
      <c r="G224" s="266"/>
      <c r="H224" s="208"/>
      <c r="I224" s="266"/>
      <c r="J224" s="208"/>
      <c r="K224" s="266"/>
      <c r="L224" s="208"/>
      <c r="M224" s="207"/>
      <c r="N224" s="162"/>
    </row>
    <row r="225" spans="4:14" x14ac:dyDescent="0.25">
      <c r="D225" s="208"/>
      <c r="E225" s="266"/>
      <c r="F225" s="208"/>
      <c r="G225" s="266"/>
      <c r="H225" s="208"/>
      <c r="I225" s="266"/>
      <c r="J225" s="208"/>
      <c r="K225" s="266"/>
      <c r="L225" s="208"/>
      <c r="M225" s="207"/>
      <c r="N225" s="162"/>
    </row>
    <row r="226" spans="4:14" x14ac:dyDescent="0.25">
      <c r="D226" s="208"/>
      <c r="E226" s="266"/>
      <c r="F226" s="208"/>
      <c r="G226" s="266"/>
      <c r="H226" s="208"/>
      <c r="I226" s="266"/>
      <c r="J226" s="208"/>
      <c r="K226" s="266"/>
      <c r="L226" s="208"/>
      <c r="M226" s="207"/>
      <c r="N226" s="162"/>
    </row>
    <row r="227" spans="4:14" x14ac:dyDescent="0.25">
      <c r="D227" s="208"/>
      <c r="E227" s="266"/>
      <c r="F227" s="208"/>
      <c r="G227" s="266"/>
      <c r="H227" s="208"/>
      <c r="I227" s="266"/>
      <c r="J227" s="208"/>
      <c r="K227" s="266"/>
      <c r="L227" s="208"/>
      <c r="M227" s="207"/>
      <c r="N227" s="162"/>
    </row>
    <row r="228" spans="4:14" x14ac:dyDescent="0.25">
      <c r="D228" s="208"/>
      <c r="E228" s="266"/>
      <c r="F228" s="208"/>
      <c r="G228" s="266"/>
      <c r="H228" s="208"/>
      <c r="I228" s="266"/>
      <c r="J228" s="208"/>
      <c r="K228" s="266"/>
      <c r="L228" s="208"/>
      <c r="M228" s="207"/>
      <c r="N228" s="162"/>
    </row>
    <row r="229" spans="4:14" x14ac:dyDescent="0.25">
      <c r="D229" s="208"/>
      <c r="E229" s="266"/>
      <c r="F229" s="208"/>
      <c r="G229" s="266"/>
      <c r="H229" s="208"/>
      <c r="I229" s="266"/>
      <c r="J229" s="208"/>
      <c r="K229" s="266"/>
      <c r="L229" s="208"/>
      <c r="M229" s="207"/>
      <c r="N229" s="162"/>
    </row>
    <row r="230" spans="4:14" x14ac:dyDescent="0.25">
      <c r="D230" s="208"/>
      <c r="E230" s="266"/>
      <c r="F230" s="208"/>
      <c r="G230" s="266"/>
      <c r="H230" s="208"/>
      <c r="I230" s="266"/>
      <c r="J230" s="208"/>
      <c r="K230" s="266"/>
      <c r="L230" s="208"/>
      <c r="M230" s="207"/>
      <c r="N230" s="162"/>
    </row>
    <row r="231" spans="4:14" x14ac:dyDescent="0.25">
      <c r="D231" s="208"/>
      <c r="E231" s="266"/>
      <c r="F231" s="208"/>
      <c r="G231" s="266"/>
      <c r="H231" s="208"/>
      <c r="I231" s="266"/>
      <c r="J231" s="208"/>
      <c r="K231" s="266"/>
      <c r="L231" s="208"/>
      <c r="M231" s="207"/>
      <c r="N231" s="162"/>
    </row>
    <row r="232" spans="4:14" x14ac:dyDescent="0.25">
      <c r="D232" s="208"/>
      <c r="E232" s="266"/>
      <c r="F232" s="208"/>
      <c r="G232" s="266"/>
      <c r="H232" s="208"/>
      <c r="I232" s="266"/>
      <c r="J232" s="208"/>
      <c r="K232" s="266"/>
      <c r="L232" s="208"/>
      <c r="M232" s="207"/>
      <c r="N232" s="162"/>
    </row>
    <row r="233" spans="4:14" x14ac:dyDescent="0.25">
      <c r="D233" s="208"/>
      <c r="E233" s="266"/>
      <c r="F233" s="208"/>
      <c r="G233" s="266"/>
      <c r="H233" s="208"/>
      <c r="I233" s="266"/>
      <c r="J233" s="208"/>
      <c r="K233" s="266"/>
      <c r="L233" s="208"/>
      <c r="M233" s="207"/>
      <c r="N233" s="162"/>
    </row>
    <row r="234" spans="4:14" x14ac:dyDescent="0.25">
      <c r="D234" s="208"/>
      <c r="E234" s="266"/>
      <c r="F234" s="208"/>
      <c r="G234" s="266"/>
      <c r="H234" s="208"/>
      <c r="I234" s="266"/>
      <c r="J234" s="208"/>
      <c r="K234" s="266"/>
      <c r="L234" s="208"/>
      <c r="M234" s="207"/>
      <c r="N234" s="162"/>
    </row>
    <row r="235" spans="4:14" x14ac:dyDescent="0.25">
      <c r="D235" s="208"/>
      <c r="E235" s="266"/>
      <c r="F235" s="208"/>
      <c r="G235" s="266"/>
      <c r="H235" s="208"/>
      <c r="I235" s="266"/>
      <c r="J235" s="208"/>
      <c r="K235" s="266"/>
      <c r="L235" s="208"/>
      <c r="M235" s="207"/>
      <c r="N235" s="162"/>
    </row>
    <row r="236" spans="4:14" x14ac:dyDescent="0.25">
      <c r="D236" s="208"/>
      <c r="E236" s="266"/>
      <c r="F236" s="208"/>
      <c r="G236" s="266"/>
      <c r="H236" s="208"/>
      <c r="I236" s="266"/>
      <c r="J236" s="208"/>
      <c r="K236" s="266"/>
      <c r="L236" s="208"/>
      <c r="M236" s="207"/>
      <c r="N236" s="162"/>
    </row>
    <row r="237" spans="4:14" x14ac:dyDescent="0.25">
      <c r="D237" s="208"/>
      <c r="E237" s="266"/>
      <c r="F237" s="208"/>
      <c r="G237" s="266"/>
      <c r="H237" s="208"/>
      <c r="I237" s="266"/>
      <c r="J237" s="208"/>
      <c r="K237" s="266"/>
      <c r="L237" s="208"/>
      <c r="M237" s="207"/>
      <c r="N237" s="162"/>
    </row>
    <row r="238" spans="4:14" x14ac:dyDescent="0.25">
      <c r="D238" s="208"/>
      <c r="E238" s="266"/>
      <c r="F238" s="208"/>
      <c r="G238" s="266"/>
      <c r="H238" s="208"/>
      <c r="I238" s="266"/>
      <c r="J238" s="208"/>
      <c r="K238" s="266"/>
      <c r="L238" s="208"/>
      <c r="M238" s="207"/>
      <c r="N238" s="162"/>
    </row>
    <row r="239" spans="4:14" x14ac:dyDescent="0.25">
      <c r="D239" s="208"/>
      <c r="E239" s="266"/>
      <c r="F239" s="208"/>
      <c r="G239" s="266"/>
      <c r="H239" s="208"/>
      <c r="I239" s="266"/>
      <c r="J239" s="208"/>
      <c r="K239" s="266"/>
      <c r="L239" s="208"/>
      <c r="M239" s="207"/>
      <c r="N239" s="162"/>
    </row>
    <row r="240" spans="4:14" x14ac:dyDescent="0.25">
      <c r="D240" s="208"/>
      <c r="E240" s="266"/>
      <c r="F240" s="208"/>
      <c r="G240" s="266"/>
      <c r="H240" s="208"/>
      <c r="I240" s="266"/>
      <c r="J240" s="208"/>
      <c r="K240" s="266"/>
      <c r="L240" s="208"/>
      <c r="M240" s="207"/>
      <c r="N240" s="162"/>
    </row>
    <row r="241" spans="4:14" x14ac:dyDescent="0.25">
      <c r="D241" s="208"/>
      <c r="E241" s="266"/>
      <c r="F241" s="208"/>
      <c r="G241" s="266"/>
      <c r="H241" s="208"/>
      <c r="I241" s="266"/>
      <c r="J241" s="208"/>
      <c r="K241" s="266"/>
      <c r="L241" s="208"/>
      <c r="M241" s="207"/>
      <c r="N241" s="162"/>
    </row>
    <row r="242" spans="4:14" x14ac:dyDescent="0.25">
      <c r="D242" s="208"/>
      <c r="E242" s="266"/>
      <c r="F242" s="208"/>
      <c r="G242" s="266"/>
      <c r="H242" s="208"/>
      <c r="I242" s="266"/>
      <c r="J242" s="208"/>
      <c r="K242" s="266"/>
      <c r="L242" s="208"/>
      <c r="M242" s="207"/>
      <c r="N242" s="162"/>
    </row>
    <row r="243" spans="4:14" x14ac:dyDescent="0.25">
      <c r="D243" s="208"/>
      <c r="E243" s="266"/>
      <c r="F243" s="208"/>
      <c r="G243" s="266"/>
      <c r="H243" s="208"/>
      <c r="I243" s="266"/>
      <c r="J243" s="208"/>
      <c r="K243" s="266"/>
      <c r="L243" s="208"/>
      <c r="M243" s="207"/>
      <c r="N243" s="162"/>
    </row>
    <row r="244" spans="4:14" x14ac:dyDescent="0.25">
      <c r="D244" s="208"/>
      <c r="E244" s="266"/>
      <c r="F244" s="208"/>
      <c r="G244" s="266"/>
      <c r="H244" s="208"/>
      <c r="I244" s="266"/>
      <c r="J244" s="208"/>
      <c r="K244" s="266"/>
      <c r="L244" s="208"/>
      <c r="M244" s="207"/>
      <c r="N244" s="162"/>
    </row>
    <row r="245" spans="4:14" x14ac:dyDescent="0.25">
      <c r="D245" s="208"/>
      <c r="E245" s="266"/>
      <c r="F245" s="208"/>
      <c r="G245" s="266"/>
      <c r="H245" s="208"/>
      <c r="I245" s="266"/>
      <c r="J245" s="208"/>
      <c r="K245" s="266"/>
      <c r="L245" s="208"/>
      <c r="M245" s="207"/>
      <c r="N245" s="162"/>
    </row>
    <row r="246" spans="4:14" x14ac:dyDescent="0.25">
      <c r="D246" s="208"/>
      <c r="E246" s="266"/>
      <c r="F246" s="208"/>
      <c r="G246" s="266"/>
      <c r="H246" s="208"/>
      <c r="I246" s="266"/>
      <c r="J246" s="208"/>
      <c r="K246" s="266"/>
      <c r="L246" s="208"/>
      <c r="M246" s="207"/>
      <c r="N246" s="162"/>
    </row>
    <row r="247" spans="4:14" x14ac:dyDescent="0.25">
      <c r="D247" s="208"/>
      <c r="E247" s="266"/>
      <c r="F247" s="208"/>
      <c r="G247" s="266"/>
      <c r="H247" s="208"/>
      <c r="I247" s="266"/>
      <c r="J247" s="208"/>
      <c r="K247" s="266"/>
      <c r="L247" s="208"/>
      <c r="M247" s="207"/>
      <c r="N247" s="162"/>
    </row>
    <row r="248" spans="4:14" x14ac:dyDescent="0.25">
      <c r="D248" s="208"/>
      <c r="E248" s="266"/>
      <c r="F248" s="208"/>
      <c r="G248" s="266"/>
      <c r="H248" s="208"/>
      <c r="I248" s="266"/>
      <c r="J248" s="208"/>
      <c r="K248" s="266"/>
      <c r="L248" s="208"/>
      <c r="M248" s="207"/>
      <c r="N248" s="162"/>
    </row>
    <row r="249" spans="4:14" x14ac:dyDescent="0.25">
      <c r="D249" s="208"/>
      <c r="E249" s="266"/>
      <c r="F249" s="208"/>
      <c r="G249" s="266"/>
      <c r="H249" s="208"/>
      <c r="I249" s="266"/>
      <c r="J249" s="208"/>
      <c r="K249" s="266"/>
      <c r="L249" s="208"/>
      <c r="M249" s="207"/>
      <c r="N249" s="162"/>
    </row>
    <row r="250" spans="4:14" x14ac:dyDescent="0.25">
      <c r="D250" s="208"/>
      <c r="E250" s="266"/>
      <c r="F250" s="208"/>
      <c r="G250" s="266"/>
      <c r="H250" s="208"/>
      <c r="I250" s="266"/>
      <c r="J250" s="208"/>
      <c r="K250" s="266"/>
      <c r="L250" s="208"/>
      <c r="M250" s="207"/>
      <c r="N250" s="162"/>
    </row>
    <row r="251" spans="4:14" x14ac:dyDescent="0.25">
      <c r="D251" s="208"/>
      <c r="E251" s="266"/>
      <c r="F251" s="208"/>
      <c r="G251" s="266"/>
      <c r="H251" s="208"/>
      <c r="I251" s="266"/>
      <c r="J251" s="208"/>
      <c r="K251" s="266"/>
      <c r="L251" s="208"/>
      <c r="M251" s="207"/>
      <c r="N251" s="162"/>
    </row>
    <row r="252" spans="4:14" x14ac:dyDescent="0.25">
      <c r="D252" s="208"/>
      <c r="E252" s="266"/>
      <c r="F252" s="208"/>
      <c r="G252" s="266"/>
      <c r="H252" s="208"/>
      <c r="I252" s="266"/>
      <c r="J252" s="208"/>
      <c r="K252" s="266"/>
      <c r="L252" s="208"/>
      <c r="M252" s="207"/>
      <c r="N252" s="162"/>
    </row>
    <row r="253" spans="4:14" x14ac:dyDescent="0.25">
      <c r="D253" s="208"/>
      <c r="E253" s="266"/>
      <c r="F253" s="208"/>
      <c r="G253" s="266"/>
      <c r="H253" s="208"/>
      <c r="I253" s="266"/>
      <c r="J253" s="208"/>
      <c r="K253" s="266"/>
      <c r="L253" s="208"/>
      <c r="M253" s="207"/>
      <c r="N253" s="162"/>
    </row>
    <row r="254" spans="4:14" x14ac:dyDescent="0.25">
      <c r="D254" s="208"/>
      <c r="E254" s="266"/>
      <c r="F254" s="208"/>
      <c r="G254" s="266"/>
      <c r="H254" s="208"/>
      <c r="I254" s="266"/>
      <c r="J254" s="208"/>
      <c r="K254" s="266"/>
      <c r="L254" s="208"/>
      <c r="M254" s="207"/>
      <c r="N254" s="162"/>
    </row>
    <row r="255" spans="4:14" x14ac:dyDescent="0.25">
      <c r="D255" s="208"/>
      <c r="E255" s="266"/>
      <c r="F255" s="208"/>
      <c r="G255" s="266"/>
      <c r="H255" s="208"/>
      <c r="I255" s="266"/>
      <c r="J255" s="208"/>
      <c r="K255" s="266"/>
      <c r="L255" s="208"/>
      <c r="M255" s="207"/>
      <c r="N255" s="162"/>
    </row>
    <row r="256" spans="4:14" x14ac:dyDescent="0.25">
      <c r="D256" s="208"/>
      <c r="E256" s="266"/>
      <c r="F256" s="208"/>
      <c r="G256" s="266"/>
      <c r="H256" s="208"/>
      <c r="I256" s="266"/>
      <c r="J256" s="208"/>
      <c r="K256" s="266"/>
      <c r="L256" s="208"/>
      <c r="M256" s="207"/>
      <c r="N256" s="162"/>
    </row>
    <row r="257" spans="4:14" x14ac:dyDescent="0.25">
      <c r="D257" s="208"/>
      <c r="E257" s="266"/>
      <c r="F257" s="208"/>
      <c r="G257" s="266"/>
      <c r="H257" s="208"/>
      <c r="I257" s="266"/>
      <c r="J257" s="208"/>
      <c r="K257" s="266"/>
      <c r="L257" s="208"/>
      <c r="M257" s="207"/>
      <c r="N257" s="162"/>
    </row>
    <row r="258" spans="4:14" x14ac:dyDescent="0.25">
      <c r="D258" s="208"/>
      <c r="E258" s="266"/>
      <c r="F258" s="208"/>
      <c r="G258" s="266"/>
      <c r="H258" s="208"/>
      <c r="I258" s="266"/>
      <c r="J258" s="208"/>
      <c r="K258" s="266"/>
      <c r="L258" s="208"/>
      <c r="M258" s="207"/>
      <c r="N258" s="162"/>
    </row>
    <row r="259" spans="4:14" x14ac:dyDescent="0.25">
      <c r="D259" s="208"/>
      <c r="E259" s="266"/>
      <c r="F259" s="208"/>
      <c r="G259" s="266"/>
      <c r="H259" s="208"/>
      <c r="I259" s="266"/>
      <c r="J259" s="208"/>
      <c r="K259" s="266"/>
      <c r="L259" s="208"/>
      <c r="M259" s="207"/>
      <c r="N259" s="162"/>
    </row>
    <row r="260" spans="4:14" x14ac:dyDescent="0.25">
      <c r="D260" s="208"/>
      <c r="E260" s="266"/>
      <c r="F260" s="208"/>
      <c r="G260" s="266"/>
      <c r="H260" s="208"/>
      <c r="I260" s="266"/>
      <c r="J260" s="208"/>
      <c r="K260" s="266"/>
      <c r="L260" s="208"/>
      <c r="M260" s="207"/>
      <c r="N260" s="162"/>
    </row>
    <row r="261" spans="4:14" x14ac:dyDescent="0.25">
      <c r="D261" s="208"/>
      <c r="E261" s="266"/>
      <c r="F261" s="208"/>
      <c r="G261" s="266"/>
      <c r="H261" s="208"/>
      <c r="I261" s="266"/>
      <c r="J261" s="208"/>
      <c r="K261" s="266"/>
      <c r="L261" s="208"/>
      <c r="M261" s="207"/>
      <c r="N261" s="162"/>
    </row>
    <row r="262" spans="4:14" x14ac:dyDescent="0.25">
      <c r="D262" s="208"/>
      <c r="E262" s="266"/>
      <c r="F262" s="208"/>
      <c r="G262" s="266"/>
      <c r="H262" s="208"/>
      <c r="I262" s="266"/>
      <c r="J262" s="208"/>
      <c r="K262" s="266"/>
      <c r="L262" s="208"/>
      <c r="M262" s="207"/>
      <c r="N262" s="162"/>
    </row>
    <row r="263" spans="4:14" x14ac:dyDescent="0.25">
      <c r="D263" s="208"/>
      <c r="E263" s="266"/>
      <c r="F263" s="208"/>
      <c r="G263" s="266"/>
      <c r="H263" s="208"/>
      <c r="I263" s="266"/>
      <c r="J263" s="208"/>
      <c r="K263" s="266"/>
      <c r="L263" s="208"/>
      <c r="M263" s="207"/>
      <c r="N263" s="162"/>
    </row>
    <row r="264" spans="4:14" x14ac:dyDescent="0.25">
      <c r="D264" s="208"/>
      <c r="E264" s="266"/>
      <c r="F264" s="208"/>
      <c r="G264" s="266"/>
      <c r="H264" s="208"/>
      <c r="I264" s="266"/>
      <c r="J264" s="208"/>
      <c r="K264" s="266"/>
      <c r="L264" s="208"/>
      <c r="M264" s="207"/>
      <c r="N264" s="162"/>
    </row>
    <row r="265" spans="4:14" x14ac:dyDescent="0.25">
      <c r="D265" s="208"/>
      <c r="E265" s="266"/>
      <c r="F265" s="208"/>
      <c r="G265" s="266"/>
      <c r="H265" s="208"/>
      <c r="I265" s="266"/>
      <c r="J265" s="208"/>
      <c r="K265" s="266"/>
      <c r="L265" s="208"/>
      <c r="M265" s="207"/>
      <c r="N265" s="162"/>
    </row>
    <row r="266" spans="4:14" x14ac:dyDescent="0.25">
      <c r="D266" s="208"/>
      <c r="E266" s="266"/>
      <c r="F266" s="208"/>
      <c r="G266" s="266"/>
      <c r="H266" s="208"/>
      <c r="I266" s="266"/>
      <c r="J266" s="208"/>
      <c r="K266" s="266"/>
      <c r="L266" s="208"/>
      <c r="M266" s="207"/>
      <c r="N266" s="162"/>
    </row>
    <row r="267" spans="4:14" x14ac:dyDescent="0.25">
      <c r="D267" s="208"/>
      <c r="E267" s="266"/>
      <c r="F267" s="208"/>
      <c r="G267" s="266"/>
      <c r="H267" s="208"/>
      <c r="I267" s="266"/>
      <c r="J267" s="208"/>
      <c r="K267" s="266"/>
      <c r="L267" s="208"/>
      <c r="M267" s="207"/>
      <c r="N267" s="162"/>
    </row>
    <row r="268" spans="4:14" x14ac:dyDescent="0.25">
      <c r="D268" s="208"/>
      <c r="E268" s="266"/>
      <c r="F268" s="208"/>
      <c r="G268" s="266"/>
      <c r="H268" s="208"/>
      <c r="I268" s="266"/>
      <c r="J268" s="208"/>
      <c r="K268" s="266"/>
      <c r="L268" s="208"/>
      <c r="M268" s="207"/>
      <c r="N268" s="162"/>
    </row>
    <row r="269" spans="4:14" x14ac:dyDescent="0.25">
      <c r="D269" s="208"/>
      <c r="E269" s="266"/>
      <c r="F269" s="208"/>
      <c r="G269" s="266"/>
      <c r="H269" s="208"/>
      <c r="I269" s="266"/>
      <c r="J269" s="208"/>
      <c r="K269" s="266"/>
      <c r="L269" s="208"/>
      <c r="M269" s="207"/>
      <c r="N269" s="162"/>
    </row>
    <row r="270" spans="4:14" x14ac:dyDescent="0.25">
      <c r="D270" s="208"/>
      <c r="E270" s="266"/>
      <c r="F270" s="208"/>
      <c r="G270" s="266"/>
      <c r="H270" s="208"/>
      <c r="I270" s="266"/>
      <c r="J270" s="208"/>
      <c r="K270" s="266"/>
      <c r="L270" s="208"/>
      <c r="M270" s="207"/>
      <c r="N270" s="162"/>
    </row>
    <row r="271" spans="4:14" x14ac:dyDescent="0.25">
      <c r="D271" s="208"/>
      <c r="E271" s="266"/>
      <c r="F271" s="208"/>
      <c r="G271" s="266"/>
      <c r="H271" s="208"/>
      <c r="I271" s="266"/>
      <c r="J271" s="208"/>
      <c r="K271" s="266"/>
      <c r="L271" s="208"/>
      <c r="M271" s="207"/>
      <c r="N271" s="162"/>
    </row>
    <row r="272" spans="4:14" x14ac:dyDescent="0.25">
      <c r="D272" s="208"/>
      <c r="E272" s="266"/>
      <c r="F272" s="208"/>
      <c r="G272" s="266"/>
      <c r="H272" s="208"/>
      <c r="I272" s="266"/>
      <c r="J272" s="208"/>
      <c r="K272" s="266"/>
      <c r="L272" s="208"/>
      <c r="M272" s="207"/>
      <c r="N272" s="162"/>
    </row>
    <row r="273" spans="4:14" x14ac:dyDescent="0.25">
      <c r="D273" s="208"/>
      <c r="E273" s="266"/>
      <c r="F273" s="208"/>
      <c r="G273" s="266"/>
      <c r="H273" s="208"/>
      <c r="I273" s="266"/>
      <c r="J273" s="208"/>
      <c r="K273" s="266"/>
      <c r="L273" s="208"/>
      <c r="M273" s="207"/>
      <c r="N273" s="162"/>
    </row>
    <row r="274" spans="4:14" x14ac:dyDescent="0.25">
      <c r="D274" s="208"/>
      <c r="E274" s="266"/>
      <c r="F274" s="208"/>
      <c r="G274" s="266"/>
      <c r="H274" s="208"/>
      <c r="I274" s="266"/>
      <c r="J274" s="208"/>
      <c r="K274" s="266"/>
      <c r="L274" s="208"/>
      <c r="M274" s="207"/>
      <c r="N274" s="162"/>
    </row>
    <row r="275" spans="4:14" x14ac:dyDescent="0.25">
      <c r="D275" s="208"/>
      <c r="E275" s="266"/>
      <c r="F275" s="208"/>
      <c r="G275" s="266"/>
      <c r="H275" s="208"/>
      <c r="I275" s="266"/>
      <c r="J275" s="208"/>
      <c r="K275" s="266"/>
      <c r="L275" s="208"/>
      <c r="M275" s="207"/>
      <c r="N275" s="162"/>
    </row>
    <row r="276" spans="4:14" x14ac:dyDescent="0.25">
      <c r="D276" s="208"/>
      <c r="E276" s="266"/>
      <c r="F276" s="208"/>
      <c r="G276" s="266"/>
      <c r="H276" s="208"/>
      <c r="I276" s="266"/>
      <c r="J276" s="208"/>
      <c r="K276" s="266"/>
      <c r="L276" s="208"/>
      <c r="M276" s="207"/>
      <c r="N276" s="162"/>
    </row>
    <row r="277" spans="4:14" x14ac:dyDescent="0.25">
      <c r="D277" s="208"/>
      <c r="E277" s="266"/>
      <c r="F277" s="208"/>
      <c r="G277" s="266"/>
      <c r="H277" s="208"/>
      <c r="I277" s="266"/>
      <c r="J277" s="208"/>
      <c r="K277" s="266"/>
      <c r="L277" s="208"/>
      <c r="M277" s="207"/>
      <c r="N277" s="162"/>
    </row>
    <row r="278" spans="4:14" x14ac:dyDescent="0.25">
      <c r="D278" s="208"/>
      <c r="E278" s="266"/>
      <c r="F278" s="208"/>
      <c r="G278" s="266"/>
      <c r="H278" s="208"/>
      <c r="I278" s="266"/>
      <c r="J278" s="208"/>
      <c r="K278" s="266"/>
      <c r="L278" s="208"/>
      <c r="M278" s="207"/>
      <c r="N278" s="162"/>
    </row>
    <row r="279" spans="4:14" x14ac:dyDescent="0.25">
      <c r="D279" s="208"/>
      <c r="E279" s="266"/>
      <c r="F279" s="208"/>
      <c r="G279" s="266"/>
      <c r="H279" s="208"/>
      <c r="I279" s="266"/>
      <c r="J279" s="208"/>
      <c r="K279" s="266"/>
      <c r="L279" s="208"/>
      <c r="M279" s="207"/>
      <c r="N279" s="162"/>
    </row>
    <row r="280" spans="4:14" x14ac:dyDescent="0.25">
      <c r="D280" s="208"/>
      <c r="E280" s="266"/>
      <c r="F280" s="208"/>
      <c r="G280" s="266"/>
      <c r="H280" s="208"/>
      <c r="I280" s="266"/>
      <c r="J280" s="208"/>
      <c r="K280" s="266"/>
      <c r="L280" s="208"/>
      <c r="M280" s="207"/>
      <c r="N280" s="162"/>
    </row>
    <row r="281" spans="4:14" x14ac:dyDescent="0.25">
      <c r="D281" s="208"/>
      <c r="E281" s="266"/>
      <c r="F281" s="208"/>
      <c r="G281" s="266"/>
      <c r="H281" s="208"/>
      <c r="I281" s="266"/>
      <c r="J281" s="208"/>
      <c r="K281" s="266"/>
      <c r="L281" s="208"/>
      <c r="M281" s="207"/>
      <c r="N281" s="162"/>
    </row>
    <row r="282" spans="4:14" x14ac:dyDescent="0.25">
      <c r="D282" s="208"/>
      <c r="E282" s="266"/>
      <c r="F282" s="208"/>
      <c r="G282" s="266"/>
      <c r="H282" s="208"/>
      <c r="I282" s="266"/>
      <c r="J282" s="208"/>
      <c r="K282" s="266"/>
      <c r="L282" s="208"/>
      <c r="M282" s="207"/>
      <c r="N282" s="162"/>
    </row>
    <row r="283" spans="4:14" x14ac:dyDescent="0.25">
      <c r="D283" s="208"/>
      <c r="E283" s="266"/>
      <c r="F283" s="208"/>
      <c r="G283" s="266"/>
      <c r="H283" s="208"/>
      <c r="I283" s="266"/>
      <c r="J283" s="208"/>
      <c r="K283" s="266"/>
      <c r="L283" s="208"/>
      <c r="M283" s="207"/>
      <c r="N283" s="162"/>
    </row>
    <row r="284" spans="4:14" x14ac:dyDescent="0.25">
      <c r="D284" s="208"/>
      <c r="E284" s="266"/>
      <c r="F284" s="208"/>
      <c r="G284" s="266"/>
      <c r="H284" s="208"/>
      <c r="I284" s="266"/>
      <c r="J284" s="208"/>
      <c r="K284" s="266"/>
      <c r="L284" s="208"/>
      <c r="M284" s="207"/>
      <c r="N284" s="162"/>
    </row>
    <row r="285" spans="4:14" x14ac:dyDescent="0.25">
      <c r="D285" s="208"/>
      <c r="E285" s="266"/>
      <c r="F285" s="208"/>
      <c r="G285" s="266"/>
      <c r="H285" s="208"/>
      <c r="I285" s="266"/>
      <c r="J285" s="208"/>
      <c r="K285" s="266"/>
      <c r="L285" s="208"/>
      <c r="M285" s="207"/>
      <c r="N285" s="162"/>
    </row>
    <row r="286" spans="4:14" x14ac:dyDescent="0.25">
      <c r="D286" s="208"/>
      <c r="E286" s="266"/>
      <c r="F286" s="208"/>
      <c r="G286" s="266"/>
      <c r="H286" s="208"/>
      <c r="I286" s="266"/>
      <c r="J286" s="208"/>
      <c r="K286" s="266"/>
      <c r="L286" s="208"/>
      <c r="M286" s="207"/>
      <c r="N286" s="162"/>
    </row>
    <row r="287" spans="4:14" x14ac:dyDescent="0.25">
      <c r="D287" s="208"/>
      <c r="E287" s="266"/>
      <c r="F287" s="208"/>
      <c r="G287" s="266"/>
      <c r="H287" s="208"/>
      <c r="I287" s="266"/>
      <c r="J287" s="208"/>
      <c r="K287" s="266"/>
      <c r="L287" s="208"/>
      <c r="M287" s="207"/>
      <c r="N287" s="162"/>
    </row>
    <row r="288" spans="4:14" x14ac:dyDescent="0.25">
      <c r="D288" s="208"/>
      <c r="E288" s="266"/>
      <c r="F288" s="208"/>
      <c r="G288" s="266"/>
      <c r="H288" s="208"/>
      <c r="I288" s="266"/>
      <c r="J288" s="208"/>
      <c r="K288" s="266"/>
      <c r="L288" s="208"/>
      <c r="M288" s="207"/>
      <c r="N288" s="162"/>
    </row>
    <row r="289" spans="4:14" x14ac:dyDescent="0.25">
      <c r="D289" s="208"/>
      <c r="E289" s="266"/>
      <c r="F289" s="208"/>
      <c r="G289" s="266"/>
      <c r="H289" s="208"/>
      <c r="I289" s="266"/>
      <c r="J289" s="208"/>
      <c r="K289" s="266"/>
      <c r="L289" s="208"/>
      <c r="M289" s="207"/>
      <c r="N289" s="162"/>
    </row>
    <row r="290" spans="4:14" x14ac:dyDescent="0.25">
      <c r="D290" s="208"/>
      <c r="E290" s="266"/>
      <c r="F290" s="208"/>
      <c r="G290" s="266"/>
      <c r="H290" s="208"/>
      <c r="I290" s="266"/>
      <c r="J290" s="208"/>
      <c r="K290" s="266"/>
      <c r="L290" s="208"/>
      <c r="M290" s="207"/>
      <c r="N290" s="162"/>
    </row>
    <row r="291" spans="4:14" x14ac:dyDescent="0.25">
      <c r="D291" s="208"/>
      <c r="E291" s="266"/>
      <c r="F291" s="208"/>
      <c r="G291" s="266"/>
      <c r="H291" s="208"/>
      <c r="I291" s="266"/>
      <c r="J291" s="208"/>
      <c r="K291" s="266"/>
      <c r="L291" s="208"/>
      <c r="M291" s="207"/>
      <c r="N291" s="162"/>
    </row>
    <row r="292" spans="4:14" x14ac:dyDescent="0.25">
      <c r="D292" s="208"/>
      <c r="E292" s="266"/>
      <c r="F292" s="208"/>
      <c r="G292" s="266"/>
      <c r="H292" s="208"/>
      <c r="I292" s="266"/>
      <c r="J292" s="208"/>
      <c r="K292" s="266"/>
      <c r="L292" s="208"/>
      <c r="M292" s="207"/>
      <c r="N292" s="162"/>
    </row>
    <row r="293" spans="4:14" x14ac:dyDescent="0.25">
      <c r="D293" s="208"/>
      <c r="E293" s="266"/>
      <c r="F293" s="208"/>
      <c r="G293" s="266"/>
      <c r="H293" s="208"/>
      <c r="I293" s="266"/>
      <c r="J293" s="208"/>
      <c r="K293" s="266"/>
      <c r="L293" s="208"/>
      <c r="M293" s="207"/>
      <c r="N293" s="162"/>
    </row>
    <row r="294" spans="4:14" x14ac:dyDescent="0.25">
      <c r="D294" s="208"/>
      <c r="E294" s="266"/>
      <c r="F294" s="208"/>
      <c r="G294" s="266"/>
      <c r="H294" s="208"/>
      <c r="I294" s="266"/>
      <c r="J294" s="208"/>
      <c r="K294" s="266"/>
      <c r="L294" s="208"/>
      <c r="M294" s="207"/>
      <c r="N294" s="162"/>
    </row>
    <row r="295" spans="4:14" x14ac:dyDescent="0.25">
      <c r="D295" s="208"/>
      <c r="E295" s="266"/>
      <c r="F295" s="208"/>
      <c r="G295" s="266"/>
      <c r="H295" s="208"/>
      <c r="I295" s="266"/>
      <c r="J295" s="208"/>
      <c r="K295" s="266"/>
      <c r="L295" s="208"/>
      <c r="M295" s="207"/>
      <c r="N295" s="162"/>
    </row>
    <row r="296" spans="4:14" x14ac:dyDescent="0.25">
      <c r="D296" s="208"/>
      <c r="E296" s="266"/>
      <c r="F296" s="208"/>
      <c r="G296" s="266"/>
      <c r="H296" s="208"/>
      <c r="I296" s="266"/>
      <c r="J296" s="208"/>
      <c r="K296" s="266"/>
      <c r="L296" s="208"/>
      <c r="M296" s="207"/>
      <c r="N296" s="162"/>
    </row>
    <row r="297" spans="4:14" x14ac:dyDescent="0.25">
      <c r="D297" s="208"/>
      <c r="E297" s="266"/>
      <c r="F297" s="208"/>
      <c r="G297" s="266"/>
      <c r="H297" s="208"/>
      <c r="I297" s="266"/>
      <c r="J297" s="208"/>
      <c r="K297" s="266"/>
      <c r="L297" s="208"/>
      <c r="M297" s="207"/>
      <c r="N297" s="162"/>
    </row>
    <row r="298" spans="4:14" x14ac:dyDescent="0.25">
      <c r="D298" s="208"/>
      <c r="E298" s="266"/>
      <c r="F298" s="208"/>
      <c r="G298" s="266"/>
      <c r="H298" s="208"/>
      <c r="I298" s="266"/>
      <c r="J298" s="208"/>
      <c r="K298" s="266"/>
      <c r="L298" s="208"/>
      <c r="M298" s="207"/>
      <c r="N298" s="162"/>
    </row>
    <row r="299" spans="4:14" x14ac:dyDescent="0.25">
      <c r="D299" s="208"/>
      <c r="E299" s="266"/>
      <c r="F299" s="208"/>
      <c r="G299" s="266"/>
      <c r="H299" s="208"/>
      <c r="I299" s="266"/>
      <c r="J299" s="208"/>
      <c r="K299" s="266"/>
      <c r="L299" s="208"/>
      <c r="M299" s="207"/>
      <c r="N299" s="162"/>
    </row>
    <row r="300" spans="4:14" x14ac:dyDescent="0.25">
      <c r="D300" s="208"/>
      <c r="E300" s="266"/>
      <c r="F300" s="208"/>
      <c r="G300" s="266"/>
      <c r="H300" s="208"/>
      <c r="I300" s="266"/>
      <c r="J300" s="208"/>
      <c r="K300" s="266"/>
      <c r="L300" s="208"/>
      <c r="M300" s="207"/>
      <c r="N300" s="162"/>
    </row>
    <row r="301" spans="4:14" x14ac:dyDescent="0.25">
      <c r="D301" s="208"/>
      <c r="E301" s="266"/>
      <c r="F301" s="208"/>
      <c r="G301" s="266"/>
      <c r="H301" s="208"/>
      <c r="I301" s="266"/>
      <c r="J301" s="208"/>
      <c r="K301" s="266"/>
      <c r="L301" s="208"/>
      <c r="M301" s="207"/>
      <c r="N301" s="162"/>
    </row>
    <row r="302" spans="4:14" x14ac:dyDescent="0.25">
      <c r="D302" s="208"/>
      <c r="E302" s="266"/>
      <c r="F302" s="208"/>
      <c r="G302" s="266"/>
      <c r="H302" s="208"/>
      <c r="I302" s="266"/>
      <c r="J302" s="208"/>
      <c r="K302" s="266"/>
      <c r="L302" s="208"/>
      <c r="M302" s="207"/>
      <c r="N302" s="162"/>
    </row>
    <row r="303" spans="4:14" x14ac:dyDescent="0.25">
      <c r="D303" s="208"/>
      <c r="E303" s="266"/>
      <c r="F303" s="208"/>
      <c r="G303" s="266"/>
      <c r="H303" s="208"/>
      <c r="I303" s="266"/>
      <c r="J303" s="208"/>
      <c r="K303" s="266"/>
      <c r="L303" s="208"/>
      <c r="M303" s="207"/>
      <c r="N303" s="162"/>
    </row>
    <row r="304" spans="4:14" x14ac:dyDescent="0.25">
      <c r="D304" s="208"/>
      <c r="E304" s="266"/>
      <c r="F304" s="208"/>
      <c r="G304" s="266"/>
      <c r="H304" s="208"/>
      <c r="I304" s="266"/>
      <c r="J304" s="208"/>
      <c r="K304" s="266"/>
      <c r="L304" s="208"/>
      <c r="M304" s="207"/>
      <c r="N304" s="162"/>
    </row>
    <row r="305" spans="4:14" x14ac:dyDescent="0.25">
      <c r="D305" s="208"/>
      <c r="E305" s="266"/>
      <c r="F305" s="208"/>
      <c r="G305" s="266"/>
      <c r="H305" s="208"/>
      <c r="I305" s="266"/>
      <c r="J305" s="208"/>
      <c r="K305" s="266"/>
      <c r="L305" s="208"/>
      <c r="M305" s="207"/>
      <c r="N305" s="162"/>
    </row>
    <row r="306" spans="4:14" x14ac:dyDescent="0.25">
      <c r="D306" s="208"/>
      <c r="E306" s="266"/>
      <c r="F306" s="208"/>
      <c r="G306" s="266"/>
      <c r="H306" s="208"/>
      <c r="I306" s="266"/>
      <c r="J306" s="208"/>
      <c r="K306" s="266"/>
      <c r="L306" s="208"/>
      <c r="M306" s="207"/>
      <c r="N306" s="162"/>
    </row>
    <row r="307" spans="4:14" x14ac:dyDescent="0.25">
      <c r="D307" s="208"/>
      <c r="E307" s="266"/>
      <c r="F307" s="208"/>
      <c r="G307" s="266"/>
      <c r="H307" s="208"/>
      <c r="I307" s="266"/>
      <c r="J307" s="208"/>
      <c r="K307" s="266"/>
      <c r="L307" s="208"/>
      <c r="M307" s="207"/>
      <c r="N307" s="162"/>
    </row>
    <row r="308" spans="4:14" x14ac:dyDescent="0.25">
      <c r="D308" s="208"/>
      <c r="E308" s="266"/>
      <c r="F308" s="208"/>
      <c r="G308" s="266"/>
      <c r="H308" s="208"/>
      <c r="I308" s="266"/>
      <c r="J308" s="208"/>
      <c r="K308" s="266"/>
      <c r="L308" s="208"/>
      <c r="M308" s="207"/>
      <c r="N308" s="162"/>
    </row>
    <row r="309" spans="4:14" x14ac:dyDescent="0.25">
      <c r="D309" s="208"/>
      <c r="E309" s="266"/>
      <c r="F309" s="208"/>
      <c r="G309" s="266"/>
      <c r="H309" s="208"/>
      <c r="I309" s="266"/>
      <c r="J309" s="208"/>
      <c r="K309" s="266"/>
      <c r="L309" s="208"/>
      <c r="M309" s="207"/>
      <c r="N309" s="162"/>
    </row>
    <row r="310" spans="4:14" x14ac:dyDescent="0.25">
      <c r="D310" s="208"/>
      <c r="E310" s="266"/>
      <c r="F310" s="208"/>
      <c r="G310" s="266"/>
      <c r="H310" s="208"/>
      <c r="I310" s="266"/>
      <c r="J310" s="208"/>
      <c r="K310" s="266"/>
      <c r="L310" s="208"/>
      <c r="M310" s="207"/>
      <c r="N310" s="162"/>
    </row>
    <row r="311" spans="4:14" x14ac:dyDescent="0.25">
      <c r="D311" s="208"/>
      <c r="E311" s="266"/>
      <c r="F311" s="208"/>
      <c r="G311" s="266"/>
      <c r="H311" s="208"/>
      <c r="I311" s="266"/>
      <c r="J311" s="208"/>
      <c r="K311" s="266"/>
      <c r="L311" s="208"/>
      <c r="M311" s="207"/>
      <c r="N311" s="162"/>
    </row>
    <row r="312" spans="4:14" x14ac:dyDescent="0.25">
      <c r="D312" s="208"/>
      <c r="E312" s="266"/>
      <c r="F312" s="208"/>
      <c r="G312" s="266"/>
      <c r="H312" s="208"/>
      <c r="I312" s="266"/>
      <c r="J312" s="208"/>
      <c r="K312" s="266"/>
      <c r="L312" s="208"/>
      <c r="M312" s="207"/>
      <c r="N312" s="162"/>
    </row>
    <row r="313" spans="4:14" x14ac:dyDescent="0.25">
      <c r="D313" s="208"/>
      <c r="E313" s="266"/>
      <c r="F313" s="208"/>
      <c r="G313" s="266"/>
      <c r="H313" s="208"/>
      <c r="I313" s="266"/>
      <c r="J313" s="208"/>
      <c r="K313" s="266"/>
      <c r="L313" s="208"/>
      <c r="M313" s="207"/>
      <c r="N313" s="162"/>
    </row>
    <row r="314" spans="4:14" x14ac:dyDescent="0.25">
      <c r="D314" s="208"/>
      <c r="E314" s="266"/>
      <c r="F314" s="208"/>
      <c r="G314" s="266"/>
      <c r="H314" s="208"/>
      <c r="I314" s="266"/>
      <c r="J314" s="208"/>
      <c r="K314" s="266"/>
      <c r="L314" s="208"/>
      <c r="M314" s="207"/>
      <c r="N314" s="162"/>
    </row>
    <row r="315" spans="4:14" x14ac:dyDescent="0.25">
      <c r="D315" s="208"/>
      <c r="E315" s="266"/>
      <c r="F315" s="208"/>
      <c r="G315" s="266"/>
      <c r="H315" s="208"/>
      <c r="I315" s="266"/>
      <c r="J315" s="208"/>
      <c r="K315" s="266"/>
      <c r="L315" s="208"/>
      <c r="M315" s="207"/>
      <c r="N315" s="162"/>
    </row>
    <row r="316" spans="4:14" x14ac:dyDescent="0.25">
      <c r="D316" s="208"/>
      <c r="E316" s="266"/>
      <c r="F316" s="208"/>
      <c r="G316" s="266"/>
      <c r="H316" s="208"/>
      <c r="I316" s="266"/>
      <c r="J316" s="208"/>
      <c r="K316" s="266"/>
      <c r="L316" s="208"/>
      <c r="M316" s="207"/>
      <c r="N316" s="162"/>
    </row>
    <row r="317" spans="4:14" x14ac:dyDescent="0.25">
      <c r="D317" s="208"/>
      <c r="E317" s="266"/>
      <c r="F317" s="208"/>
      <c r="G317" s="266"/>
      <c r="H317" s="208"/>
      <c r="I317" s="266"/>
      <c r="J317" s="208"/>
      <c r="K317" s="266"/>
      <c r="L317" s="208"/>
      <c r="M317" s="207"/>
      <c r="N317" s="162"/>
    </row>
    <row r="318" spans="4:14" x14ac:dyDescent="0.25">
      <c r="D318" s="208"/>
      <c r="E318" s="266"/>
      <c r="F318" s="208"/>
      <c r="G318" s="266"/>
      <c r="H318" s="208"/>
      <c r="I318" s="266"/>
      <c r="J318" s="208"/>
      <c r="K318" s="266"/>
      <c r="L318" s="208"/>
      <c r="M318" s="207"/>
      <c r="N318" s="162"/>
    </row>
    <row r="319" spans="4:14" x14ac:dyDescent="0.25">
      <c r="D319" s="208"/>
      <c r="E319" s="266"/>
      <c r="F319" s="208"/>
      <c r="G319" s="266"/>
      <c r="H319" s="208"/>
      <c r="I319" s="266"/>
      <c r="J319" s="208"/>
      <c r="K319" s="266"/>
      <c r="L319" s="208"/>
      <c r="M319" s="207"/>
      <c r="N319" s="162"/>
    </row>
    <row r="320" spans="4:14" x14ac:dyDescent="0.25">
      <c r="D320" s="208"/>
      <c r="E320" s="266"/>
      <c r="F320" s="208"/>
      <c r="G320" s="266"/>
      <c r="H320" s="208"/>
      <c r="I320" s="266"/>
      <c r="J320" s="208"/>
      <c r="K320" s="266"/>
      <c r="L320" s="208"/>
      <c r="M320" s="207"/>
      <c r="N320" s="162"/>
    </row>
    <row r="321" spans="4:14" x14ac:dyDescent="0.25">
      <c r="D321" s="208"/>
      <c r="E321" s="266"/>
      <c r="F321" s="208"/>
      <c r="G321" s="266"/>
      <c r="H321" s="208"/>
      <c r="I321" s="266"/>
      <c r="J321" s="208"/>
      <c r="K321" s="266"/>
      <c r="L321" s="208"/>
      <c r="M321" s="207"/>
      <c r="N321" s="162"/>
    </row>
    <row r="322" spans="4:14" x14ac:dyDescent="0.25">
      <c r="D322" s="208"/>
      <c r="E322" s="266"/>
      <c r="F322" s="208"/>
      <c r="G322" s="266"/>
      <c r="H322" s="208"/>
      <c r="I322" s="266"/>
      <c r="J322" s="208"/>
      <c r="K322" s="266"/>
      <c r="L322" s="208"/>
      <c r="M322" s="207"/>
      <c r="N322" s="162"/>
    </row>
    <row r="323" spans="4:14" x14ac:dyDescent="0.25">
      <c r="D323" s="208"/>
      <c r="E323" s="266"/>
      <c r="F323" s="208"/>
      <c r="G323" s="266"/>
      <c r="H323" s="208"/>
      <c r="I323" s="266"/>
      <c r="J323" s="208"/>
      <c r="K323" s="266"/>
      <c r="L323" s="208"/>
      <c r="M323" s="207"/>
      <c r="N323" s="162"/>
    </row>
    <row r="324" spans="4:14" x14ac:dyDescent="0.25">
      <c r="D324" s="208"/>
      <c r="E324" s="266"/>
      <c r="F324" s="208"/>
      <c r="G324" s="266"/>
      <c r="H324" s="208"/>
      <c r="I324" s="266"/>
      <c r="J324" s="208"/>
      <c r="K324" s="266"/>
      <c r="L324" s="208"/>
      <c r="M324" s="207"/>
      <c r="N324" s="162"/>
    </row>
    <row r="325" spans="4:14" x14ac:dyDescent="0.25">
      <c r="D325" s="208"/>
      <c r="E325" s="266"/>
      <c r="F325" s="208"/>
      <c r="G325" s="266"/>
      <c r="H325" s="208"/>
      <c r="I325" s="266"/>
      <c r="J325" s="208"/>
      <c r="K325" s="266"/>
      <c r="L325" s="208"/>
      <c r="M325" s="207"/>
      <c r="N325" s="162"/>
    </row>
    <row r="326" spans="4:14" x14ac:dyDescent="0.25">
      <c r="D326" s="208"/>
      <c r="E326" s="266"/>
      <c r="F326" s="208"/>
      <c r="G326" s="266"/>
      <c r="H326" s="208"/>
      <c r="I326" s="266"/>
      <c r="J326" s="208"/>
      <c r="K326" s="266"/>
      <c r="L326" s="208"/>
      <c r="M326" s="207"/>
      <c r="N326" s="162"/>
    </row>
    <row r="327" spans="4:14" x14ac:dyDescent="0.25">
      <c r="D327" s="208"/>
      <c r="E327" s="266"/>
      <c r="F327" s="208"/>
      <c r="G327" s="266"/>
      <c r="H327" s="208"/>
      <c r="I327" s="266"/>
      <c r="J327" s="208"/>
      <c r="K327" s="266"/>
      <c r="L327" s="208"/>
      <c r="M327" s="207"/>
      <c r="N327" s="162"/>
    </row>
    <row r="328" spans="4:14" x14ac:dyDescent="0.25">
      <c r="D328" s="208"/>
      <c r="E328" s="266"/>
      <c r="F328" s="208"/>
      <c r="G328" s="266"/>
      <c r="H328" s="208"/>
      <c r="I328" s="266"/>
      <c r="J328" s="208"/>
      <c r="K328" s="266"/>
      <c r="L328" s="208"/>
      <c r="M328" s="207"/>
      <c r="N328" s="162"/>
    </row>
    <row r="329" spans="4:14" x14ac:dyDescent="0.25">
      <c r="D329" s="208"/>
      <c r="E329" s="266"/>
      <c r="F329" s="208"/>
      <c r="G329" s="266"/>
      <c r="H329" s="208"/>
      <c r="I329" s="266"/>
      <c r="J329" s="208"/>
      <c r="K329" s="266"/>
      <c r="L329" s="208"/>
      <c r="M329" s="207"/>
      <c r="N329" s="162"/>
    </row>
    <row r="330" spans="4:14" x14ac:dyDescent="0.25">
      <c r="D330" s="208"/>
      <c r="E330" s="266"/>
      <c r="F330" s="208"/>
      <c r="G330" s="266"/>
      <c r="H330" s="208"/>
      <c r="I330" s="266"/>
      <c r="J330" s="208"/>
      <c r="K330" s="266"/>
      <c r="L330" s="208"/>
      <c r="M330" s="207"/>
      <c r="N330" s="162"/>
    </row>
    <row r="331" spans="4:14" x14ac:dyDescent="0.25">
      <c r="D331" s="208"/>
      <c r="E331" s="266"/>
      <c r="F331" s="208"/>
      <c r="G331" s="266"/>
      <c r="H331" s="208"/>
      <c r="I331" s="266"/>
      <c r="J331" s="208"/>
      <c r="K331" s="266"/>
      <c r="L331" s="208"/>
      <c r="M331" s="207"/>
      <c r="N331" s="162"/>
    </row>
    <row r="332" spans="4:14" x14ac:dyDescent="0.25">
      <c r="D332" s="208"/>
      <c r="E332" s="266"/>
      <c r="F332" s="208"/>
      <c r="G332" s="266"/>
      <c r="H332" s="208"/>
      <c r="I332" s="266"/>
      <c r="J332" s="208"/>
      <c r="K332" s="266"/>
      <c r="L332" s="208"/>
      <c r="M332" s="207"/>
      <c r="N332" s="162"/>
    </row>
    <row r="333" spans="4:14" x14ac:dyDescent="0.25">
      <c r="D333" s="208"/>
      <c r="E333" s="266"/>
      <c r="F333" s="208"/>
      <c r="G333" s="266"/>
      <c r="H333" s="208"/>
      <c r="I333" s="266"/>
      <c r="J333" s="208"/>
      <c r="K333" s="266"/>
      <c r="L333" s="208"/>
      <c r="M333" s="207"/>
      <c r="N333" s="162"/>
    </row>
  </sheetData>
  <sheetProtection formatCells="0" formatColumns="0"/>
  <mergeCells count="11">
    <mergeCell ref="M6:M7"/>
    <mergeCell ref="C6:D6"/>
    <mergeCell ref="E6:F6"/>
    <mergeCell ref="G6:H6"/>
    <mergeCell ref="I6:J6"/>
    <mergeCell ref="K6:L6"/>
    <mergeCell ref="C7:D7"/>
    <mergeCell ref="E7:F7"/>
    <mergeCell ref="G7:H7"/>
    <mergeCell ref="I7:J7"/>
    <mergeCell ref="K7:L7"/>
  </mergeCells>
  <conditionalFormatting sqref="D1:D5 D77:D80 D82:D85 D87:D1048576 D8:D46 D48:D75">
    <cfRule type="expression" priority="12">
      <formula>$I$3</formula>
    </cfRule>
  </conditionalFormatting>
  <conditionalFormatting sqref="D9:D10">
    <cfRule type="expression" priority="10">
      <formula>"d9=$I$3"</formula>
    </cfRule>
    <cfRule type="expression" priority="11">
      <formula>D1=$I$3</formula>
    </cfRule>
  </conditionalFormatting>
  <conditionalFormatting sqref="D77:D80 D82:D85 D87:D94 D9:D46 D48:D75">
    <cfRule type="expression" dxfId="3" priority="9">
      <formula>$I$3="us"</formula>
    </cfRule>
  </conditionalFormatting>
  <conditionalFormatting sqref="D76">
    <cfRule type="expression" priority="6">
      <formula>$I$3</formula>
    </cfRule>
  </conditionalFormatting>
  <conditionalFormatting sqref="D76">
    <cfRule type="expression" dxfId="2" priority="5">
      <formula>$I$3="us"</formula>
    </cfRule>
  </conditionalFormatting>
  <conditionalFormatting sqref="D81">
    <cfRule type="expression" priority="4">
      <formula>$I$3</formula>
    </cfRule>
  </conditionalFormatting>
  <conditionalFormatting sqref="D81">
    <cfRule type="expression" dxfId="1" priority="3">
      <formula>$I$3="us"</formula>
    </cfRule>
  </conditionalFormatting>
  <conditionalFormatting sqref="D86">
    <cfRule type="expression" priority="2">
      <formula>$I$3</formula>
    </cfRule>
  </conditionalFormatting>
  <conditionalFormatting sqref="D86">
    <cfRule type="expression" dxfId="0" priority="1">
      <formula>$I$3="us"</formula>
    </cfRule>
  </conditionalFormatting>
  <hyperlinks>
    <hyperlink ref="A98" location="'COVER PAGE'!A1" display="Cover page" xr:uid="{00000000-0004-0000-0500-000000000000}"/>
    <hyperlink ref="A99" location="INTRODUCTION!A1" display="Introduction" xr:uid="{00000000-0004-0000-0500-000001000000}"/>
    <hyperlink ref="A100" location="'DEVIATION REPORT'!A1" display="Deviation Report" xr:uid="{00000000-0004-0000-0500-000002000000}"/>
    <hyperlink ref="A101" location="'Detailed Quote for Client'!A1" display="Quotation" xr:uid="{00000000-0004-0000-0500-000003000000}"/>
    <hyperlink ref="A102" location="'IP PRICING TOOL'!A1" display="IP pricing tool" xr:uid="{00000000-0004-0000-0500-000004000000}"/>
  </hyperlinks>
  <pageMargins left="0.74803149606299213" right="0.74803149606299213" top="0.98425196850393704" bottom="0.98425196850393704" header="0.51181102362204722" footer="0.51181102362204722"/>
  <pageSetup paperSize="9" scale="60" fitToHeight="2"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outlinePr summaryBelow="0"/>
    <pageSetUpPr fitToPage="1"/>
  </sheetPr>
  <dimension ref="A1:T340"/>
  <sheetViews>
    <sheetView showGridLines="0" zoomScale="70" zoomScaleNormal="70" workbookViewId="0">
      <selection activeCell="P12" sqref="P12:S12"/>
    </sheetView>
  </sheetViews>
  <sheetFormatPr defaultColWidth="9.33203125" defaultRowHeight="13.8" outlineLevelCol="1" x14ac:dyDescent="0.25"/>
  <cols>
    <col min="1" max="1" width="6.6640625" style="124" customWidth="1"/>
    <col min="2" max="2" width="56" style="124" customWidth="1"/>
    <col min="3" max="3" width="17.33203125" style="130" customWidth="1" outlineLevel="1" collapsed="1"/>
    <col min="4" max="5" width="15.6640625" style="130" customWidth="1" outlineLevel="1"/>
    <col min="6" max="6" width="19.44140625" style="130" customWidth="1" outlineLevel="1"/>
    <col min="7" max="7" width="17.44140625" style="130" customWidth="1" outlineLevel="1"/>
    <col min="8" max="8" width="20.44140625" style="162" customWidth="1"/>
    <col min="9" max="9" width="15.6640625" style="130" customWidth="1" outlineLevel="1" collapsed="1"/>
    <col min="10" max="11" width="15.6640625" style="130" customWidth="1" outlineLevel="1"/>
    <col min="12" max="12" width="17.33203125" style="130" customWidth="1" outlineLevel="1"/>
    <col min="13" max="13" width="15.6640625" style="130" customWidth="1" outlineLevel="1"/>
    <col min="14" max="14" width="19.6640625" style="162" customWidth="1"/>
    <col min="15" max="15" width="15.6640625" style="130" customWidth="1" outlineLevel="1" collapsed="1"/>
    <col min="16" max="19" width="15.6640625" style="130" customWidth="1" outlineLevel="1"/>
    <col min="20" max="20" width="17.6640625" style="162" customWidth="1"/>
    <col min="21" max="16384" width="9.33203125" style="124"/>
  </cols>
  <sheetData>
    <row r="1" spans="1:20" s="121" customFormat="1" ht="15.6" x14ac:dyDescent="0.25">
      <c r="A1" s="122"/>
      <c r="C1" s="126" t="s">
        <v>137</v>
      </c>
      <c r="D1" s="126"/>
      <c r="E1" s="293"/>
      <c r="F1" s="293"/>
      <c r="G1" s="293"/>
      <c r="H1" s="122"/>
      <c r="I1" s="123"/>
      <c r="J1" s="122"/>
      <c r="K1" s="122"/>
      <c r="L1" s="122"/>
      <c r="M1" s="122"/>
      <c r="N1" s="122"/>
      <c r="O1" s="123"/>
      <c r="P1" s="122"/>
      <c r="Q1" s="122"/>
      <c r="R1" s="122"/>
      <c r="S1" s="122"/>
      <c r="T1" s="122"/>
    </row>
    <row r="2" spans="1:20" ht="15.6" x14ac:dyDescent="0.3">
      <c r="C2" s="126" t="s">
        <v>1</v>
      </c>
      <c r="D2" s="257" t="str">
        <f>ProjectName</f>
        <v>Enter NAME</v>
      </c>
      <c r="E2" s="294"/>
      <c r="F2" s="125"/>
      <c r="G2" s="125"/>
      <c r="H2" s="125"/>
      <c r="I2" s="125"/>
      <c r="J2" s="125"/>
      <c r="K2" s="125"/>
      <c r="L2" s="125"/>
      <c r="M2" s="125"/>
      <c r="N2" s="125"/>
      <c r="O2" s="125"/>
      <c r="P2" s="125"/>
      <c r="Q2" s="125"/>
      <c r="R2" s="125"/>
      <c r="S2" s="125"/>
      <c r="T2" s="125"/>
    </row>
    <row r="3" spans="1:20" ht="15.6" x14ac:dyDescent="0.3">
      <c r="C3" s="126" t="s">
        <v>2</v>
      </c>
      <c r="D3" s="257" t="str">
        <f>IF(ISBLANK(Faculty),"",Faculty)</f>
        <v/>
      </c>
      <c r="E3" s="294"/>
      <c r="F3" s="125"/>
      <c r="G3" s="125"/>
      <c r="H3" s="125"/>
      <c r="I3" s="125"/>
      <c r="J3" s="125"/>
      <c r="K3" s="125"/>
      <c r="L3" s="125"/>
      <c r="M3" s="125"/>
      <c r="N3" s="125"/>
      <c r="O3" s="125"/>
      <c r="P3" s="125"/>
      <c r="Q3" s="125"/>
      <c r="R3" s="125"/>
      <c r="S3" s="125"/>
      <c r="T3" s="125"/>
    </row>
    <row r="4" spans="1:20" ht="15.6" x14ac:dyDescent="0.3">
      <c r="B4" s="126"/>
      <c r="C4" s="127"/>
      <c r="D4" s="197"/>
      <c r="E4" s="125"/>
      <c r="F4" s="125"/>
      <c r="G4" s="125"/>
      <c r="H4" s="125"/>
      <c r="I4" s="125"/>
      <c r="J4" s="125"/>
      <c r="K4" s="125"/>
      <c r="L4" s="125"/>
      <c r="M4" s="125"/>
      <c r="N4" s="125"/>
      <c r="O4" s="125"/>
      <c r="P4" s="125"/>
      <c r="Q4" s="125"/>
      <c r="R4" s="125"/>
      <c r="S4" s="125"/>
      <c r="T4" s="125"/>
    </row>
    <row r="5" spans="1:20" ht="12.75" customHeight="1" x14ac:dyDescent="0.3">
      <c r="A5" s="128"/>
      <c r="B5" s="128"/>
      <c r="C5" s="128" t="s">
        <v>298</v>
      </c>
      <c r="D5" s="125"/>
      <c r="E5" s="125"/>
      <c r="F5" s="125"/>
      <c r="G5" s="125"/>
      <c r="H5" s="125"/>
      <c r="I5" s="125"/>
      <c r="J5" s="125"/>
      <c r="K5" s="125"/>
      <c r="L5" s="125"/>
      <c r="M5" s="125"/>
      <c r="N5" s="125"/>
      <c r="O5" s="125"/>
      <c r="P5" s="125"/>
      <c r="Q5" s="125"/>
      <c r="R5" s="125"/>
      <c r="S5" s="125"/>
      <c r="T5" s="125"/>
    </row>
    <row r="6" spans="1:20" ht="12.75" customHeight="1" x14ac:dyDescent="0.3">
      <c r="A6" s="128"/>
      <c r="B6" s="128"/>
      <c r="C6" s="128" t="s">
        <v>145</v>
      </c>
      <c r="D6" s="125"/>
      <c r="E6" s="125"/>
      <c r="F6" s="125"/>
      <c r="G6" s="125"/>
      <c r="H6" s="125"/>
      <c r="I6" s="125"/>
      <c r="J6" s="125"/>
      <c r="K6" s="125"/>
      <c r="L6" s="125"/>
      <c r="M6" s="125"/>
      <c r="N6" s="125"/>
      <c r="O6" s="125"/>
      <c r="P6" s="125"/>
      <c r="Q6" s="125"/>
      <c r="R6" s="125"/>
      <c r="S6" s="125"/>
      <c r="T6" s="125"/>
    </row>
    <row r="7" spans="1:20" ht="12.75" customHeight="1" x14ac:dyDescent="0.3">
      <c r="A7" s="128"/>
      <c r="B7" s="128"/>
      <c r="C7" s="128" t="s">
        <v>326</v>
      </c>
      <c r="D7" s="125"/>
      <c r="E7" s="125"/>
      <c r="F7" s="125"/>
      <c r="G7" s="125"/>
      <c r="H7" s="125"/>
      <c r="I7" s="125"/>
      <c r="J7" s="125"/>
      <c r="K7" s="125"/>
      <c r="L7" s="125"/>
      <c r="M7" s="125"/>
      <c r="N7" s="125"/>
      <c r="O7" s="125"/>
      <c r="P7" s="125"/>
      <c r="Q7" s="125"/>
      <c r="R7" s="125"/>
      <c r="S7" s="125"/>
      <c r="T7" s="125"/>
    </row>
    <row r="8" spans="1:20" ht="12.75" customHeight="1" x14ac:dyDescent="0.3">
      <c r="A8" s="128"/>
      <c r="B8" s="128"/>
      <c r="C8" s="128" t="s">
        <v>230</v>
      </c>
      <c r="D8" s="125"/>
      <c r="E8" s="125"/>
      <c r="F8" s="125"/>
      <c r="G8" s="125"/>
      <c r="H8" s="125"/>
      <c r="I8" s="125"/>
      <c r="J8" s="125"/>
      <c r="K8" s="125"/>
      <c r="L8" s="125"/>
      <c r="M8" s="125"/>
      <c r="N8" s="125"/>
      <c r="O8" s="125"/>
      <c r="P8" s="125"/>
      <c r="Q8" s="125"/>
      <c r="R8" s="125"/>
      <c r="S8" s="125"/>
      <c r="T8" s="125"/>
    </row>
    <row r="9" spans="1:20" ht="15.75" customHeight="1" x14ac:dyDescent="0.3">
      <c r="A9" s="128"/>
      <c r="B9" s="128"/>
      <c r="C9" s="1021" t="s">
        <v>192</v>
      </c>
      <c r="D9" s="1021"/>
      <c r="E9" s="1021"/>
      <c r="F9" s="1021"/>
      <c r="G9" s="1021"/>
      <c r="H9" s="1021"/>
      <c r="I9" s="1029" t="s">
        <v>139</v>
      </c>
      <c r="J9" s="1029"/>
      <c r="K9" s="1029"/>
      <c r="L9" s="1029"/>
      <c r="M9" s="1029"/>
      <c r="N9" s="1029"/>
      <c r="O9" s="1026" t="s">
        <v>138</v>
      </c>
      <c r="P9" s="1026"/>
      <c r="Q9" s="1026"/>
      <c r="R9" s="1026"/>
      <c r="S9" s="1026"/>
      <c r="T9" s="1026"/>
    </row>
    <row r="10" spans="1:20" ht="15.75" customHeight="1" x14ac:dyDescent="0.3">
      <c r="B10" s="128"/>
      <c r="D10" s="125"/>
      <c r="E10" s="125"/>
      <c r="F10" s="125"/>
      <c r="G10" s="125"/>
      <c r="H10" s="125"/>
      <c r="J10" s="125"/>
      <c r="K10" s="125"/>
      <c r="L10" s="125"/>
      <c r="M10" s="125"/>
      <c r="N10" s="125"/>
      <c r="P10" s="125"/>
      <c r="Q10" s="125"/>
      <c r="R10" s="125"/>
      <c r="S10" s="125"/>
      <c r="T10" s="125"/>
    </row>
    <row r="11" spans="1:20" s="131" customFormat="1" ht="19.5" customHeight="1" x14ac:dyDescent="0.25">
      <c r="A11" s="158" t="s">
        <v>4</v>
      </c>
      <c r="C11" s="793" t="s">
        <v>380</v>
      </c>
      <c r="D11" s="793" t="s">
        <v>381</v>
      </c>
      <c r="E11" s="793" t="s">
        <v>382</v>
      </c>
      <c r="F11" s="793" t="s">
        <v>383</v>
      </c>
      <c r="G11" s="793" t="s">
        <v>384</v>
      </c>
      <c r="H11" s="1022" t="s">
        <v>411</v>
      </c>
      <c r="I11" s="795" t="s">
        <v>380</v>
      </c>
      <c r="J11" s="795" t="s">
        <v>381</v>
      </c>
      <c r="K11" s="795" t="s">
        <v>382</v>
      </c>
      <c r="L11" s="795" t="s">
        <v>383</v>
      </c>
      <c r="M11" s="795" t="s">
        <v>384</v>
      </c>
      <c r="N11" s="1027" t="s">
        <v>412</v>
      </c>
      <c r="O11" s="794" t="s">
        <v>380</v>
      </c>
      <c r="P11" s="794" t="s">
        <v>381</v>
      </c>
      <c r="Q11" s="794" t="s">
        <v>382</v>
      </c>
      <c r="R11" s="794" t="s">
        <v>383</v>
      </c>
      <c r="S11" s="794" t="s">
        <v>384</v>
      </c>
      <c r="T11" s="1024" t="s">
        <v>413</v>
      </c>
    </row>
    <row r="12" spans="1:20" ht="27.6" customHeight="1" x14ac:dyDescent="0.25">
      <c r="A12" s="132" t="s">
        <v>5</v>
      </c>
      <c r="C12" s="807">
        <v>2020</v>
      </c>
      <c r="D12" s="807">
        <f>C12+1</f>
        <v>2021</v>
      </c>
      <c r="E12" s="807">
        <f t="shared" ref="E12:G12" si="0">D12+1</f>
        <v>2022</v>
      </c>
      <c r="F12" s="807">
        <f t="shared" si="0"/>
        <v>2023</v>
      </c>
      <c r="G12" s="807">
        <f t="shared" si="0"/>
        <v>2024</v>
      </c>
      <c r="H12" s="1023"/>
      <c r="I12" s="808">
        <v>2020</v>
      </c>
      <c r="J12" s="808">
        <f>I12+1</f>
        <v>2021</v>
      </c>
      <c r="K12" s="808">
        <f t="shared" ref="K12:M12" si="1">J12+1</f>
        <v>2022</v>
      </c>
      <c r="L12" s="808">
        <f t="shared" si="1"/>
        <v>2023</v>
      </c>
      <c r="M12" s="808">
        <f t="shared" si="1"/>
        <v>2024</v>
      </c>
      <c r="N12" s="1028"/>
      <c r="O12" s="809">
        <v>2020</v>
      </c>
      <c r="P12" s="809">
        <f>O12+1</f>
        <v>2021</v>
      </c>
      <c r="Q12" s="809">
        <f t="shared" ref="Q12:S12" si="2">P12+1</f>
        <v>2022</v>
      </c>
      <c r="R12" s="809">
        <f t="shared" si="2"/>
        <v>2023</v>
      </c>
      <c r="S12" s="809">
        <f t="shared" si="2"/>
        <v>2024</v>
      </c>
      <c r="T12" s="1025"/>
    </row>
    <row r="13" spans="1:20" ht="33.75" customHeight="1" x14ac:dyDescent="0.25">
      <c r="A13" s="128">
        <v>1.1000000000000001</v>
      </c>
      <c r="B13" s="466" t="s">
        <v>327</v>
      </c>
      <c r="C13" s="135" t="s">
        <v>3</v>
      </c>
      <c r="D13" s="135" t="s">
        <v>3</v>
      </c>
      <c r="E13" s="135" t="s">
        <v>3</v>
      </c>
      <c r="F13" s="135" t="s">
        <v>3</v>
      </c>
      <c r="G13" s="135" t="s">
        <v>3</v>
      </c>
      <c r="H13" s="213" t="s">
        <v>119</v>
      </c>
      <c r="I13" s="135" t="s">
        <v>3</v>
      </c>
      <c r="J13" s="135" t="s">
        <v>3</v>
      </c>
      <c r="K13" s="135" t="s">
        <v>3</v>
      </c>
      <c r="L13" s="135" t="s">
        <v>3</v>
      </c>
      <c r="M13" s="135" t="s">
        <v>3</v>
      </c>
      <c r="N13" s="213" t="s">
        <v>119</v>
      </c>
      <c r="O13" s="135" t="s">
        <v>3</v>
      </c>
      <c r="P13" s="135" t="s">
        <v>3</v>
      </c>
      <c r="Q13" s="135" t="s">
        <v>3</v>
      </c>
      <c r="R13" s="135" t="s">
        <v>3</v>
      </c>
      <c r="S13" s="135" t="s">
        <v>3</v>
      </c>
      <c r="T13" s="213" t="s">
        <v>119</v>
      </c>
    </row>
    <row r="14" spans="1:20" s="128" customFormat="1" ht="19.5" customHeight="1" x14ac:dyDescent="0.25">
      <c r="B14" s="138" t="str">
        <f>IF(ISBLANK('FULL COST BUDGET'!C8),"",'FULL COST BUDGET'!C8)</f>
        <v/>
      </c>
      <c r="C14" s="139">
        <f>'FULL COST BUDGET'!G8</f>
        <v>0</v>
      </c>
      <c r="D14" s="139">
        <f>'FULL COST BUDGET'!J8</f>
        <v>0</v>
      </c>
      <c r="E14" s="139">
        <f>'FULL COST BUDGET'!M8</f>
        <v>0</v>
      </c>
      <c r="F14" s="139">
        <f>'FULL COST BUDGET'!P8</f>
        <v>0</v>
      </c>
      <c r="G14" s="139">
        <f>'FULL COST BUDGET'!S8</f>
        <v>0</v>
      </c>
      <c r="H14" s="140">
        <f t="shared" ref="H14:H19" si="3">SUM(C14:G14)</f>
        <v>0</v>
      </c>
      <c r="I14" s="141">
        <f>'CONTRACT PRICE ZAR'!G11</f>
        <v>0</v>
      </c>
      <c r="J14" s="141">
        <f>'CONTRACT PRICE ZAR'!J11</f>
        <v>0</v>
      </c>
      <c r="K14" s="141">
        <f>'CONTRACT PRICE ZAR'!M11</f>
        <v>0</v>
      </c>
      <c r="L14" s="141">
        <f>'CONTRACT PRICE ZAR'!P11</f>
        <v>0</v>
      </c>
      <c r="M14" s="141">
        <f>'CONTRACT PRICE ZAR'!S11</f>
        <v>0</v>
      </c>
      <c r="N14" s="142">
        <f t="shared" ref="N14:N19" si="4">SUM(I14:M14)</f>
        <v>0</v>
      </c>
      <c r="O14" s="143">
        <f t="shared" ref="O14:S19" si="5">I14-C14</f>
        <v>0</v>
      </c>
      <c r="P14" s="143">
        <f t="shared" si="5"/>
        <v>0</v>
      </c>
      <c r="Q14" s="143">
        <f t="shared" si="5"/>
        <v>0</v>
      </c>
      <c r="R14" s="143">
        <f t="shared" si="5"/>
        <v>0</v>
      </c>
      <c r="S14" s="143">
        <f t="shared" si="5"/>
        <v>0</v>
      </c>
      <c r="T14" s="469">
        <f t="shared" ref="T14:T19" si="6">SUM(O14:S14)</f>
        <v>0</v>
      </c>
    </row>
    <row r="15" spans="1:20" s="128" customFormat="1" ht="19.5" customHeight="1" x14ac:dyDescent="0.25">
      <c r="B15" s="138" t="str">
        <f>IF(ISBLANK('FULL COST BUDGET'!C9),"",'FULL COST BUDGET'!C9)</f>
        <v/>
      </c>
      <c r="C15" s="139">
        <f>'FULL COST BUDGET'!G9</f>
        <v>0</v>
      </c>
      <c r="D15" s="139">
        <f>'FULL COST BUDGET'!J9</f>
        <v>0</v>
      </c>
      <c r="E15" s="139">
        <f>'FULL COST BUDGET'!M9</f>
        <v>0</v>
      </c>
      <c r="F15" s="139">
        <f>'FULL COST BUDGET'!P9</f>
        <v>0</v>
      </c>
      <c r="G15" s="139">
        <f>'FULL COST BUDGET'!S9</f>
        <v>0</v>
      </c>
      <c r="H15" s="140">
        <f t="shared" si="3"/>
        <v>0</v>
      </c>
      <c r="I15" s="141">
        <f>'CONTRACT PRICE ZAR'!G12</f>
        <v>0</v>
      </c>
      <c r="J15" s="141">
        <f>'CONTRACT PRICE ZAR'!J12</f>
        <v>0</v>
      </c>
      <c r="K15" s="141">
        <f>'CONTRACT PRICE ZAR'!M12</f>
        <v>0</v>
      </c>
      <c r="L15" s="141">
        <f>'CONTRACT PRICE ZAR'!P12</f>
        <v>0</v>
      </c>
      <c r="M15" s="141">
        <f>'CONTRACT PRICE ZAR'!S12</f>
        <v>0</v>
      </c>
      <c r="N15" s="142">
        <f t="shared" si="4"/>
        <v>0</v>
      </c>
      <c r="O15" s="143">
        <f t="shared" si="5"/>
        <v>0</v>
      </c>
      <c r="P15" s="143">
        <f t="shared" si="5"/>
        <v>0</v>
      </c>
      <c r="Q15" s="143">
        <f t="shared" si="5"/>
        <v>0</v>
      </c>
      <c r="R15" s="143">
        <f t="shared" si="5"/>
        <v>0</v>
      </c>
      <c r="S15" s="143">
        <f t="shared" si="5"/>
        <v>0</v>
      </c>
      <c r="T15" s="469">
        <f t="shared" si="6"/>
        <v>0</v>
      </c>
    </row>
    <row r="16" spans="1:20" s="128" customFormat="1" ht="19.5" customHeight="1" x14ac:dyDescent="0.25">
      <c r="B16" s="138" t="str">
        <f>IF(ISBLANK('FULL COST BUDGET'!C10),"",'FULL COST BUDGET'!C10)</f>
        <v/>
      </c>
      <c r="C16" s="139">
        <f>'FULL COST BUDGET'!G10</f>
        <v>0</v>
      </c>
      <c r="D16" s="139">
        <f>'FULL COST BUDGET'!J10</f>
        <v>0</v>
      </c>
      <c r="E16" s="139">
        <f>'FULL COST BUDGET'!M10</f>
        <v>0</v>
      </c>
      <c r="F16" s="139">
        <f>'FULL COST BUDGET'!P10</f>
        <v>0</v>
      </c>
      <c r="G16" s="139">
        <f>'FULL COST BUDGET'!S10</f>
        <v>0</v>
      </c>
      <c r="H16" s="140">
        <f t="shared" si="3"/>
        <v>0</v>
      </c>
      <c r="I16" s="141">
        <f>'CONTRACT PRICE ZAR'!G13</f>
        <v>0</v>
      </c>
      <c r="J16" s="141">
        <f>'CONTRACT PRICE ZAR'!J13</f>
        <v>0</v>
      </c>
      <c r="K16" s="141">
        <f>'CONTRACT PRICE ZAR'!M13</f>
        <v>0</v>
      </c>
      <c r="L16" s="141">
        <f>'CONTRACT PRICE ZAR'!P13</f>
        <v>0</v>
      </c>
      <c r="M16" s="141">
        <f>'CONTRACT PRICE ZAR'!S13</f>
        <v>0</v>
      </c>
      <c r="N16" s="142">
        <f t="shared" si="4"/>
        <v>0</v>
      </c>
      <c r="O16" s="143">
        <f t="shared" si="5"/>
        <v>0</v>
      </c>
      <c r="P16" s="143">
        <f t="shared" si="5"/>
        <v>0</v>
      </c>
      <c r="Q16" s="143">
        <f t="shared" si="5"/>
        <v>0</v>
      </c>
      <c r="R16" s="143">
        <f t="shared" si="5"/>
        <v>0</v>
      </c>
      <c r="S16" s="143">
        <f t="shared" si="5"/>
        <v>0</v>
      </c>
      <c r="T16" s="469">
        <f t="shared" si="6"/>
        <v>0</v>
      </c>
    </row>
    <row r="17" spans="1:20" s="128" customFormat="1" ht="19.5" customHeight="1" x14ac:dyDescent="0.25">
      <c r="B17" s="138" t="str">
        <f>IF(ISBLANK('FULL COST BUDGET'!C11),"",'FULL COST BUDGET'!C11)</f>
        <v/>
      </c>
      <c r="C17" s="139">
        <f>'FULL COST BUDGET'!G11</f>
        <v>0</v>
      </c>
      <c r="D17" s="139">
        <f>'FULL COST BUDGET'!J11</f>
        <v>0</v>
      </c>
      <c r="E17" s="139">
        <f>'FULL COST BUDGET'!M11</f>
        <v>0</v>
      </c>
      <c r="F17" s="139">
        <f>'FULL COST BUDGET'!P11</f>
        <v>0</v>
      </c>
      <c r="G17" s="139">
        <f>'FULL COST BUDGET'!S11</f>
        <v>0</v>
      </c>
      <c r="H17" s="140">
        <f t="shared" si="3"/>
        <v>0</v>
      </c>
      <c r="I17" s="141">
        <f>'CONTRACT PRICE ZAR'!G14</f>
        <v>0</v>
      </c>
      <c r="J17" s="141">
        <f>'CONTRACT PRICE ZAR'!J14</f>
        <v>0</v>
      </c>
      <c r="K17" s="141">
        <f>'CONTRACT PRICE ZAR'!M14</f>
        <v>0</v>
      </c>
      <c r="L17" s="141">
        <f>'CONTRACT PRICE ZAR'!P14</f>
        <v>0</v>
      </c>
      <c r="M17" s="141">
        <f>'CONTRACT PRICE ZAR'!S14</f>
        <v>0</v>
      </c>
      <c r="N17" s="142">
        <f t="shared" si="4"/>
        <v>0</v>
      </c>
      <c r="O17" s="143">
        <f t="shared" si="5"/>
        <v>0</v>
      </c>
      <c r="P17" s="143">
        <f t="shared" si="5"/>
        <v>0</v>
      </c>
      <c r="Q17" s="143">
        <f t="shared" si="5"/>
        <v>0</v>
      </c>
      <c r="R17" s="143">
        <f t="shared" si="5"/>
        <v>0</v>
      </c>
      <c r="S17" s="143">
        <f t="shared" si="5"/>
        <v>0</v>
      </c>
      <c r="T17" s="469">
        <f t="shared" si="6"/>
        <v>0</v>
      </c>
    </row>
    <row r="18" spans="1:20" s="128" customFormat="1" ht="19.5" customHeight="1" x14ac:dyDescent="0.25">
      <c r="B18" s="138" t="str">
        <f>IF(ISBLANK('FULL COST BUDGET'!C12),"",'FULL COST BUDGET'!C12)</f>
        <v/>
      </c>
      <c r="C18" s="139">
        <f>'FULL COST BUDGET'!G12</f>
        <v>0</v>
      </c>
      <c r="D18" s="139">
        <f>'FULL COST BUDGET'!J12</f>
        <v>0</v>
      </c>
      <c r="E18" s="139">
        <f>'FULL COST BUDGET'!M12</f>
        <v>0</v>
      </c>
      <c r="F18" s="139">
        <f>'FULL COST BUDGET'!P12</f>
        <v>0</v>
      </c>
      <c r="G18" s="139">
        <f>'FULL COST BUDGET'!S12</f>
        <v>0</v>
      </c>
      <c r="H18" s="140">
        <f t="shared" si="3"/>
        <v>0</v>
      </c>
      <c r="I18" s="141">
        <f>'CONTRACT PRICE ZAR'!G15</f>
        <v>0</v>
      </c>
      <c r="J18" s="141">
        <f>'CONTRACT PRICE ZAR'!J15</f>
        <v>0</v>
      </c>
      <c r="K18" s="141">
        <f>'CONTRACT PRICE ZAR'!M15</f>
        <v>0</v>
      </c>
      <c r="L18" s="141">
        <f>'CONTRACT PRICE ZAR'!P15</f>
        <v>0</v>
      </c>
      <c r="M18" s="141">
        <f>'CONTRACT PRICE ZAR'!S15</f>
        <v>0</v>
      </c>
      <c r="N18" s="142">
        <f t="shared" si="4"/>
        <v>0</v>
      </c>
      <c r="O18" s="143">
        <f t="shared" si="5"/>
        <v>0</v>
      </c>
      <c r="P18" s="143">
        <f t="shared" si="5"/>
        <v>0</v>
      </c>
      <c r="Q18" s="143">
        <f t="shared" si="5"/>
        <v>0</v>
      </c>
      <c r="R18" s="143">
        <f t="shared" si="5"/>
        <v>0</v>
      </c>
      <c r="S18" s="143">
        <f t="shared" si="5"/>
        <v>0</v>
      </c>
      <c r="T18" s="469">
        <f t="shared" si="6"/>
        <v>0</v>
      </c>
    </row>
    <row r="19" spans="1:20" s="128" customFormat="1" ht="19.5" customHeight="1" x14ac:dyDescent="0.25">
      <c r="B19" s="138" t="str">
        <f>IF(ISBLANK('FULL COST BUDGET'!C13),"",'FULL COST BUDGET'!C13)</f>
        <v/>
      </c>
      <c r="C19" s="195">
        <f>'FULL COST BUDGET'!G13</f>
        <v>0</v>
      </c>
      <c r="D19" s="195">
        <f>'FULL COST BUDGET'!J13</f>
        <v>0</v>
      </c>
      <c r="E19" s="195">
        <f>'FULL COST BUDGET'!M13</f>
        <v>0</v>
      </c>
      <c r="F19" s="195">
        <f>'FULL COST BUDGET'!P13</f>
        <v>0</v>
      </c>
      <c r="G19" s="195">
        <f>'FULL COST BUDGET'!S13</f>
        <v>0</v>
      </c>
      <c r="H19" s="150">
        <f t="shared" si="3"/>
        <v>0</v>
      </c>
      <c r="I19" s="468">
        <f>'CONTRACT PRICE ZAR'!G16</f>
        <v>0</v>
      </c>
      <c r="J19" s="468">
        <f>'CONTRACT PRICE ZAR'!J16</f>
        <v>0</v>
      </c>
      <c r="K19" s="468">
        <f>'CONTRACT PRICE ZAR'!M16</f>
        <v>0</v>
      </c>
      <c r="L19" s="468">
        <f>'CONTRACT PRICE ZAR'!P16</f>
        <v>0</v>
      </c>
      <c r="M19" s="468">
        <f>'CONTRACT PRICE ZAR'!S16</f>
        <v>0</v>
      </c>
      <c r="N19" s="145">
        <f t="shared" si="4"/>
        <v>0</v>
      </c>
      <c r="O19" s="146">
        <f t="shared" si="5"/>
        <v>0</v>
      </c>
      <c r="P19" s="146">
        <f t="shared" si="5"/>
        <v>0</v>
      </c>
      <c r="Q19" s="146">
        <f t="shared" si="5"/>
        <v>0</v>
      </c>
      <c r="R19" s="146">
        <f t="shared" si="5"/>
        <v>0</v>
      </c>
      <c r="S19" s="146">
        <f t="shared" si="5"/>
        <v>0</v>
      </c>
      <c r="T19" s="470">
        <f t="shared" si="6"/>
        <v>0</v>
      </c>
    </row>
    <row r="20" spans="1:20" s="128" customFormat="1" ht="19.5" customHeight="1" thickBot="1" x14ac:dyDescent="0.3">
      <c r="B20" s="471" t="s">
        <v>120</v>
      </c>
      <c r="C20" s="472">
        <f>SUM(C14:C19)</f>
        <v>0</v>
      </c>
      <c r="D20" s="472">
        <f t="shared" ref="D20:I20" si="7">SUM(D14:D19)</f>
        <v>0</v>
      </c>
      <c r="E20" s="472">
        <f t="shared" si="7"/>
        <v>0</v>
      </c>
      <c r="F20" s="472">
        <f t="shared" si="7"/>
        <v>0</v>
      </c>
      <c r="G20" s="472">
        <f t="shared" si="7"/>
        <v>0</v>
      </c>
      <c r="H20" s="473">
        <f>SUM(H14:H19)</f>
        <v>0</v>
      </c>
      <c r="I20" s="472">
        <f t="shared" si="7"/>
        <v>0</v>
      </c>
      <c r="J20" s="472">
        <f t="shared" ref="J20:T20" si="8">SUM(J14:J19)</f>
        <v>0</v>
      </c>
      <c r="K20" s="472">
        <f t="shared" si="8"/>
        <v>0</v>
      </c>
      <c r="L20" s="472">
        <f t="shared" si="8"/>
        <v>0</v>
      </c>
      <c r="M20" s="472">
        <f t="shared" si="8"/>
        <v>0</v>
      </c>
      <c r="N20" s="473">
        <f t="shared" si="8"/>
        <v>0</v>
      </c>
      <c r="O20" s="472">
        <f t="shared" si="8"/>
        <v>0</v>
      </c>
      <c r="P20" s="472">
        <f t="shared" si="8"/>
        <v>0</v>
      </c>
      <c r="Q20" s="472">
        <f t="shared" si="8"/>
        <v>0</v>
      </c>
      <c r="R20" s="472">
        <f t="shared" si="8"/>
        <v>0</v>
      </c>
      <c r="S20" s="472">
        <f t="shared" si="8"/>
        <v>0</v>
      </c>
      <c r="T20" s="473">
        <f t="shared" si="8"/>
        <v>0</v>
      </c>
    </row>
    <row r="21" spans="1:20" s="128" customFormat="1" ht="30" customHeight="1" x14ac:dyDescent="0.25">
      <c r="A21" s="128">
        <v>1.2</v>
      </c>
      <c r="B21" s="467" t="s">
        <v>328</v>
      </c>
      <c r="H21" s="133"/>
      <c r="N21" s="133"/>
      <c r="T21" s="133"/>
    </row>
    <row r="22" spans="1:20" s="128" customFormat="1" ht="19.5" customHeight="1" x14ac:dyDescent="0.25">
      <c r="B22" s="144" t="str">
        <f>IF(ISBLANK('FULL COST BUDGET'!C16),"",'FULL COST BUDGET'!C16)</f>
        <v/>
      </c>
      <c r="C22" s="195">
        <f>'FULL COST BUDGET'!G16</f>
        <v>0</v>
      </c>
      <c r="D22" s="195">
        <f>'FULL COST BUDGET'!J16</f>
        <v>0</v>
      </c>
      <c r="E22" s="195">
        <f>'FULL COST BUDGET'!M16</f>
        <v>0</v>
      </c>
      <c r="F22" s="195">
        <f>'FULL COST BUDGET'!P16</f>
        <v>0</v>
      </c>
      <c r="G22" s="195">
        <f>'FULL COST BUDGET'!S16</f>
        <v>0</v>
      </c>
      <c r="H22" s="150">
        <f>SUM(C22:G22)</f>
        <v>0</v>
      </c>
      <c r="I22" s="468">
        <f>'CONTRACT PRICE ZAR'!G19</f>
        <v>0</v>
      </c>
      <c r="J22" s="468">
        <f>'CONTRACT PRICE ZAR'!J19</f>
        <v>0</v>
      </c>
      <c r="K22" s="468">
        <f>'CONTRACT PRICE ZAR'!M19</f>
        <v>0</v>
      </c>
      <c r="L22" s="468">
        <f>'CONTRACT PRICE ZAR'!P19</f>
        <v>0</v>
      </c>
      <c r="M22" s="468">
        <f>'CONTRACT PRICE ZAR'!S19</f>
        <v>0</v>
      </c>
      <c r="N22" s="145">
        <f>SUM(I22:M22)</f>
        <v>0</v>
      </c>
      <c r="O22" s="146">
        <f t="shared" ref="O22:S24" si="9">I22-C22</f>
        <v>0</v>
      </c>
      <c r="P22" s="146">
        <f t="shared" si="9"/>
        <v>0</v>
      </c>
      <c r="Q22" s="146">
        <f t="shared" si="9"/>
        <v>0</v>
      </c>
      <c r="R22" s="146">
        <f t="shared" si="9"/>
        <v>0</v>
      </c>
      <c r="S22" s="146">
        <f t="shared" si="9"/>
        <v>0</v>
      </c>
      <c r="T22" s="470">
        <f>SUM(O22:S22)</f>
        <v>0</v>
      </c>
    </row>
    <row r="23" spans="1:20" s="128" customFormat="1" ht="19.5" customHeight="1" x14ac:dyDescent="0.25">
      <c r="B23" s="144" t="str">
        <f>IF(ISBLANK('FULL COST BUDGET'!C17),"",'FULL COST BUDGET'!C17)</f>
        <v/>
      </c>
      <c r="C23" s="139">
        <f>'FULL COST BUDGET'!G17</f>
        <v>0</v>
      </c>
      <c r="D23" s="139">
        <f>'FULL COST BUDGET'!J17</f>
        <v>0</v>
      </c>
      <c r="E23" s="139">
        <f>'FULL COST BUDGET'!M17</f>
        <v>0</v>
      </c>
      <c r="F23" s="139">
        <f>'FULL COST BUDGET'!P17</f>
        <v>0</v>
      </c>
      <c r="G23" s="139">
        <f>'FULL COST BUDGET'!S17</f>
        <v>0</v>
      </c>
      <c r="H23" s="140">
        <f>SUM(C23:G23)</f>
        <v>0</v>
      </c>
      <c r="I23" s="141">
        <f>'CONTRACT PRICE ZAR'!G20</f>
        <v>0</v>
      </c>
      <c r="J23" s="141">
        <f>'CONTRACT PRICE ZAR'!J20</f>
        <v>0</v>
      </c>
      <c r="K23" s="141">
        <f>'CONTRACT PRICE ZAR'!M20</f>
        <v>0</v>
      </c>
      <c r="L23" s="141">
        <f>'CONTRACT PRICE ZAR'!P20</f>
        <v>0</v>
      </c>
      <c r="M23" s="141">
        <f>'CONTRACT PRICE ZAR'!S20</f>
        <v>0</v>
      </c>
      <c r="N23" s="145">
        <f>SUM(I23:M23)</f>
        <v>0</v>
      </c>
      <c r="O23" s="143">
        <f t="shared" si="9"/>
        <v>0</v>
      </c>
      <c r="P23" s="143">
        <f t="shared" si="9"/>
        <v>0</v>
      </c>
      <c r="Q23" s="143">
        <f t="shared" si="9"/>
        <v>0</v>
      </c>
      <c r="R23" s="143">
        <f t="shared" si="9"/>
        <v>0</v>
      </c>
      <c r="S23" s="143">
        <f t="shared" si="9"/>
        <v>0</v>
      </c>
      <c r="T23" s="470">
        <f>SUM(O23:S23)</f>
        <v>0</v>
      </c>
    </row>
    <row r="24" spans="1:20" s="128" customFormat="1" ht="19.5" customHeight="1" x14ac:dyDescent="0.25">
      <c r="B24" s="144" t="str">
        <f>IF(ISBLANK('FULL COST BUDGET'!C18),"",'FULL COST BUDGET'!C18)</f>
        <v/>
      </c>
      <c r="C24" s="195">
        <f>'FULL COST BUDGET'!G18</f>
        <v>0</v>
      </c>
      <c r="D24" s="195">
        <f>'FULL COST BUDGET'!J18</f>
        <v>0</v>
      </c>
      <c r="E24" s="195">
        <f>'FULL COST BUDGET'!M18</f>
        <v>0</v>
      </c>
      <c r="F24" s="195">
        <f>'FULL COST BUDGET'!P18</f>
        <v>0</v>
      </c>
      <c r="G24" s="195">
        <f>'FULL COST BUDGET'!S18</f>
        <v>0</v>
      </c>
      <c r="H24" s="150">
        <f>SUM(C24:G24)</f>
        <v>0</v>
      </c>
      <c r="I24" s="468">
        <f>'CONTRACT PRICE ZAR'!G21</f>
        <v>0</v>
      </c>
      <c r="J24" s="468">
        <f>'CONTRACT PRICE ZAR'!J21</f>
        <v>0</v>
      </c>
      <c r="K24" s="468">
        <f>'CONTRACT PRICE ZAR'!M21</f>
        <v>0</v>
      </c>
      <c r="L24" s="468">
        <f>'CONTRACT PRICE ZAR'!P21</f>
        <v>0</v>
      </c>
      <c r="M24" s="468">
        <f>'CONTRACT PRICE ZAR'!S21</f>
        <v>0</v>
      </c>
      <c r="N24" s="145">
        <f>SUM(I24:M24)</f>
        <v>0</v>
      </c>
      <c r="O24" s="146">
        <f t="shared" si="9"/>
        <v>0</v>
      </c>
      <c r="P24" s="146">
        <f t="shared" si="9"/>
        <v>0</v>
      </c>
      <c r="Q24" s="146">
        <f t="shared" si="9"/>
        <v>0</v>
      </c>
      <c r="R24" s="146">
        <f t="shared" si="9"/>
        <v>0</v>
      </c>
      <c r="S24" s="146">
        <f t="shared" si="9"/>
        <v>0</v>
      </c>
      <c r="T24" s="470">
        <f>SUM(O24:S24)</f>
        <v>0</v>
      </c>
    </row>
    <row r="25" spans="1:20" ht="19.5" customHeight="1" thickBot="1" x14ac:dyDescent="0.3">
      <c r="A25" s="147"/>
      <c r="B25" s="475" t="s">
        <v>125</v>
      </c>
      <c r="C25" s="476">
        <f t="shared" ref="C25:T25" si="10">SUM(C22:C24)</f>
        <v>0</v>
      </c>
      <c r="D25" s="476">
        <f t="shared" si="10"/>
        <v>0</v>
      </c>
      <c r="E25" s="476">
        <f t="shared" si="10"/>
        <v>0</v>
      </c>
      <c r="F25" s="476">
        <f t="shared" si="10"/>
        <v>0</v>
      </c>
      <c r="G25" s="476">
        <f t="shared" si="10"/>
        <v>0</v>
      </c>
      <c r="H25" s="477">
        <f t="shared" si="10"/>
        <v>0</v>
      </c>
      <c r="I25" s="476">
        <f t="shared" si="10"/>
        <v>0</v>
      </c>
      <c r="J25" s="476">
        <f t="shared" si="10"/>
        <v>0</v>
      </c>
      <c r="K25" s="476">
        <f t="shared" si="10"/>
        <v>0</v>
      </c>
      <c r="L25" s="476">
        <f t="shared" si="10"/>
        <v>0</v>
      </c>
      <c r="M25" s="476">
        <f t="shared" si="10"/>
        <v>0</v>
      </c>
      <c r="N25" s="477">
        <f t="shared" si="10"/>
        <v>0</v>
      </c>
      <c r="O25" s="476">
        <f t="shared" si="10"/>
        <v>0</v>
      </c>
      <c r="P25" s="476">
        <f t="shared" si="10"/>
        <v>0</v>
      </c>
      <c r="Q25" s="476">
        <f t="shared" si="10"/>
        <v>0</v>
      </c>
      <c r="R25" s="476">
        <f t="shared" si="10"/>
        <v>0</v>
      </c>
      <c r="S25" s="476">
        <f t="shared" si="10"/>
        <v>0</v>
      </c>
      <c r="T25" s="477">
        <f t="shared" si="10"/>
        <v>0</v>
      </c>
    </row>
    <row r="26" spans="1:20" ht="20.25" customHeight="1" thickBot="1" x14ac:dyDescent="0.3">
      <c r="A26" s="128"/>
      <c r="B26" s="474" t="s">
        <v>121</v>
      </c>
      <c r="C26" s="478">
        <f t="shared" ref="C26:I26" si="11">SUM(C25,C20)</f>
        <v>0</v>
      </c>
      <c r="D26" s="478">
        <f t="shared" si="11"/>
        <v>0</v>
      </c>
      <c r="E26" s="478">
        <f t="shared" si="11"/>
        <v>0</v>
      </c>
      <c r="F26" s="478">
        <f t="shared" si="11"/>
        <v>0</v>
      </c>
      <c r="G26" s="489">
        <f t="shared" si="11"/>
        <v>0</v>
      </c>
      <c r="H26" s="182">
        <f t="shared" si="11"/>
        <v>0</v>
      </c>
      <c r="I26" s="490">
        <f t="shared" si="11"/>
        <v>0</v>
      </c>
      <c r="J26" s="478">
        <f t="shared" ref="J26:O26" si="12">SUM(J25,J20)</f>
        <v>0</v>
      </c>
      <c r="K26" s="478">
        <f t="shared" si="12"/>
        <v>0</v>
      </c>
      <c r="L26" s="478">
        <f t="shared" si="12"/>
        <v>0</v>
      </c>
      <c r="M26" s="489">
        <f t="shared" si="12"/>
        <v>0</v>
      </c>
      <c r="N26" s="182">
        <f t="shared" si="12"/>
        <v>0</v>
      </c>
      <c r="O26" s="490">
        <f t="shared" si="12"/>
        <v>0</v>
      </c>
      <c r="P26" s="478">
        <f>SUM(P25,P20)</f>
        <v>0</v>
      </c>
      <c r="Q26" s="478">
        <f>SUM(Q25,Q20)</f>
        <v>0</v>
      </c>
      <c r="R26" s="478">
        <f>SUM(R25,R20)</f>
        <v>0</v>
      </c>
      <c r="S26" s="489">
        <f>SUM(S25,S20)</f>
        <v>0</v>
      </c>
      <c r="T26" s="182">
        <f>O26+P26+Q26+R26+S26</f>
        <v>0</v>
      </c>
    </row>
    <row r="27" spans="1:20" s="125" customFormat="1" ht="19.5" customHeight="1" x14ac:dyDescent="0.3">
      <c r="H27" s="214"/>
      <c r="N27" s="214"/>
      <c r="T27" s="214"/>
    </row>
    <row r="28" spans="1:20" ht="19.5" customHeight="1" x14ac:dyDescent="0.25">
      <c r="A28" s="132" t="s">
        <v>6</v>
      </c>
      <c r="B28" s="128"/>
      <c r="C28" s="136" t="s">
        <v>3</v>
      </c>
      <c r="D28" s="136" t="s">
        <v>3</v>
      </c>
      <c r="E28" s="136" t="s">
        <v>3</v>
      </c>
      <c r="F28" s="136" t="s">
        <v>3</v>
      </c>
      <c r="G28" s="136" t="s">
        <v>3</v>
      </c>
      <c r="H28" s="137" t="s">
        <v>119</v>
      </c>
      <c r="I28" s="136" t="s">
        <v>3</v>
      </c>
      <c r="J28" s="136" t="s">
        <v>3</v>
      </c>
      <c r="K28" s="136" t="s">
        <v>3</v>
      </c>
      <c r="L28" s="136" t="s">
        <v>3</v>
      </c>
      <c r="M28" s="136" t="s">
        <v>3</v>
      </c>
      <c r="N28" s="137" t="s">
        <v>119</v>
      </c>
      <c r="O28" s="136" t="s">
        <v>3</v>
      </c>
      <c r="P28" s="136" t="s">
        <v>3</v>
      </c>
      <c r="Q28" s="136" t="s">
        <v>3</v>
      </c>
      <c r="R28" s="136" t="s">
        <v>3</v>
      </c>
      <c r="S28" s="136" t="s">
        <v>3</v>
      </c>
      <c r="T28" s="137" t="s">
        <v>119</v>
      </c>
    </row>
    <row r="29" spans="1:20" s="128" customFormat="1" ht="19.5" customHeight="1" x14ac:dyDescent="0.25">
      <c r="A29" s="128">
        <v>2.1</v>
      </c>
      <c r="B29" s="148" t="str">
        <f>IF(ISBLANK('FULL COST BUDGET'!C23),"",'FULL COST BUDGET'!C23)</f>
        <v>Computers &amp; hardware</v>
      </c>
      <c r="C29" s="139">
        <f>'FULL COST BUDGET'!G23</f>
        <v>0</v>
      </c>
      <c r="D29" s="139">
        <f>'FULL COST BUDGET'!J23</f>
        <v>0</v>
      </c>
      <c r="E29" s="139">
        <f>'FULL COST BUDGET'!M23</f>
        <v>0</v>
      </c>
      <c r="F29" s="139">
        <f>'FULL COST BUDGET'!P23</f>
        <v>0</v>
      </c>
      <c r="G29" s="139">
        <f>'FULL COST BUDGET'!S23</f>
        <v>0</v>
      </c>
      <c r="H29" s="140">
        <f>SUM(C29:G29)</f>
        <v>0</v>
      </c>
      <c r="I29" s="141">
        <f>'CONTRACT PRICE ZAR'!G26</f>
        <v>0</v>
      </c>
      <c r="J29" s="141">
        <f>'CONTRACT PRICE ZAR'!J26</f>
        <v>0</v>
      </c>
      <c r="K29" s="141">
        <f>'CONTRACT PRICE ZAR'!M26</f>
        <v>0</v>
      </c>
      <c r="L29" s="141">
        <f>'CONTRACT PRICE ZAR'!P26</f>
        <v>0</v>
      </c>
      <c r="M29" s="141">
        <f>'CONTRACT PRICE ZAR'!S26</f>
        <v>0</v>
      </c>
      <c r="N29" s="142">
        <f>SUM(I29:M29)</f>
        <v>0</v>
      </c>
      <c r="O29" s="143">
        <f t="shared" ref="O29:S31" si="13">I29-C29</f>
        <v>0</v>
      </c>
      <c r="P29" s="143">
        <f t="shared" si="13"/>
        <v>0</v>
      </c>
      <c r="Q29" s="143">
        <f t="shared" si="13"/>
        <v>0</v>
      </c>
      <c r="R29" s="143">
        <f t="shared" si="13"/>
        <v>0</v>
      </c>
      <c r="S29" s="143">
        <f t="shared" si="13"/>
        <v>0</v>
      </c>
      <c r="T29" s="469">
        <f>SUM(O29:S29)</f>
        <v>0</v>
      </c>
    </row>
    <row r="30" spans="1:20" s="128" customFormat="1" ht="19.5" customHeight="1" x14ac:dyDescent="0.25">
      <c r="A30" s="128">
        <v>2.2000000000000002</v>
      </c>
      <c r="B30" s="148" t="str">
        <f>IF(ISBLANK('FULL COST BUDGET'!C24),"",'FULL COST BUDGET'!C24)</f>
        <v>Other</v>
      </c>
      <c r="C30" s="139">
        <f>'FULL COST BUDGET'!G24</f>
        <v>0</v>
      </c>
      <c r="D30" s="139">
        <f>'FULL COST BUDGET'!J24</f>
        <v>0</v>
      </c>
      <c r="E30" s="139">
        <f>'FULL COST BUDGET'!M24</f>
        <v>0</v>
      </c>
      <c r="F30" s="139">
        <f>'FULL COST BUDGET'!P24</f>
        <v>0</v>
      </c>
      <c r="G30" s="139">
        <f>'FULL COST BUDGET'!S24</f>
        <v>0</v>
      </c>
      <c r="H30" s="140">
        <f>SUM(C30:G30)</f>
        <v>0</v>
      </c>
      <c r="I30" s="141">
        <f>'CONTRACT PRICE ZAR'!G27</f>
        <v>0</v>
      </c>
      <c r="J30" s="141">
        <f>'CONTRACT PRICE ZAR'!J27</f>
        <v>0</v>
      </c>
      <c r="K30" s="141">
        <f>'CONTRACT PRICE ZAR'!M27</f>
        <v>0</v>
      </c>
      <c r="L30" s="141">
        <f>'CONTRACT PRICE ZAR'!P27</f>
        <v>0</v>
      </c>
      <c r="M30" s="141">
        <f>'CONTRACT PRICE ZAR'!S27</f>
        <v>0</v>
      </c>
      <c r="N30" s="142">
        <f>SUM(I30:M30)</f>
        <v>0</v>
      </c>
      <c r="O30" s="143">
        <f t="shared" si="13"/>
        <v>0</v>
      </c>
      <c r="P30" s="143">
        <f t="shared" si="13"/>
        <v>0</v>
      </c>
      <c r="Q30" s="143">
        <f t="shared" si="13"/>
        <v>0</v>
      </c>
      <c r="R30" s="143">
        <f t="shared" si="13"/>
        <v>0</v>
      </c>
      <c r="S30" s="143">
        <f t="shared" si="13"/>
        <v>0</v>
      </c>
      <c r="T30" s="469">
        <f>SUM(O30:S30)</f>
        <v>0</v>
      </c>
    </row>
    <row r="31" spans="1:20" s="128" customFormat="1" ht="19.5" customHeight="1" thickBot="1" x14ac:dyDescent="0.3">
      <c r="A31" s="128">
        <v>2.2999999999999998</v>
      </c>
      <c r="B31" s="479" t="str">
        <f>IF(ISBLANK('FULL COST BUDGET'!C25),"",'FULL COST BUDGET'!C25)</f>
        <v/>
      </c>
      <c r="C31" s="480">
        <f>'FULL COST BUDGET'!G25</f>
        <v>0</v>
      </c>
      <c r="D31" s="480">
        <f>'FULL COST BUDGET'!J25</f>
        <v>0</v>
      </c>
      <c r="E31" s="480">
        <f>'FULL COST BUDGET'!M25</f>
        <v>0</v>
      </c>
      <c r="F31" s="480">
        <f>'FULL COST BUDGET'!P25</f>
        <v>0</v>
      </c>
      <c r="G31" s="480">
        <f>'FULL COST BUDGET'!S25</f>
        <v>0</v>
      </c>
      <c r="H31" s="481">
        <f>SUM(C31:G31)</f>
        <v>0</v>
      </c>
      <c r="I31" s="482">
        <f>'CONTRACT PRICE ZAR'!G28</f>
        <v>0</v>
      </c>
      <c r="J31" s="482">
        <f>'CONTRACT PRICE ZAR'!J28</f>
        <v>0</v>
      </c>
      <c r="K31" s="482">
        <f>'CONTRACT PRICE ZAR'!M28</f>
        <v>0</v>
      </c>
      <c r="L31" s="482">
        <f>'CONTRACT PRICE ZAR'!P28</f>
        <v>0</v>
      </c>
      <c r="M31" s="482">
        <f>'CONTRACT PRICE ZAR'!S28</f>
        <v>0</v>
      </c>
      <c r="N31" s="483">
        <f>SUM(I31:M31)</f>
        <v>0</v>
      </c>
      <c r="O31" s="484">
        <f t="shared" si="13"/>
        <v>0</v>
      </c>
      <c r="P31" s="484">
        <f t="shared" si="13"/>
        <v>0</v>
      </c>
      <c r="Q31" s="484">
        <f t="shared" si="13"/>
        <v>0</v>
      </c>
      <c r="R31" s="484">
        <f t="shared" si="13"/>
        <v>0</v>
      </c>
      <c r="S31" s="484">
        <f t="shared" si="13"/>
        <v>0</v>
      </c>
      <c r="T31" s="485">
        <f>SUM(O31:S31)</f>
        <v>0</v>
      </c>
    </row>
    <row r="32" spans="1:20" ht="20.25" customHeight="1" thickBot="1" x14ac:dyDescent="0.3">
      <c r="A32" s="128"/>
      <c r="B32" s="474" t="s">
        <v>124</v>
      </c>
      <c r="C32" s="478">
        <f t="shared" ref="C32:T32" si="14">SUM(C29:C31)</f>
        <v>0</v>
      </c>
      <c r="D32" s="478">
        <f t="shared" si="14"/>
        <v>0</v>
      </c>
      <c r="E32" s="478">
        <f t="shared" si="14"/>
        <v>0</v>
      </c>
      <c r="F32" s="478">
        <f t="shared" si="14"/>
        <v>0</v>
      </c>
      <c r="G32" s="489">
        <f t="shared" si="14"/>
        <v>0</v>
      </c>
      <c r="H32" s="182">
        <f t="shared" si="14"/>
        <v>0</v>
      </c>
      <c r="I32" s="490">
        <f t="shared" si="14"/>
        <v>0</v>
      </c>
      <c r="J32" s="478">
        <f t="shared" si="14"/>
        <v>0</v>
      </c>
      <c r="K32" s="478">
        <f t="shared" si="14"/>
        <v>0</v>
      </c>
      <c r="L32" s="478">
        <f t="shared" si="14"/>
        <v>0</v>
      </c>
      <c r="M32" s="489">
        <f t="shared" si="14"/>
        <v>0</v>
      </c>
      <c r="N32" s="182">
        <f t="shared" si="14"/>
        <v>0</v>
      </c>
      <c r="O32" s="490">
        <f t="shared" si="14"/>
        <v>0</v>
      </c>
      <c r="P32" s="478">
        <f t="shared" si="14"/>
        <v>0</v>
      </c>
      <c r="Q32" s="478">
        <f t="shared" si="14"/>
        <v>0</v>
      </c>
      <c r="R32" s="478">
        <f t="shared" si="14"/>
        <v>0</v>
      </c>
      <c r="S32" s="489">
        <f t="shared" si="14"/>
        <v>0</v>
      </c>
      <c r="T32" s="182">
        <f t="shared" si="14"/>
        <v>0</v>
      </c>
    </row>
    <row r="33" spans="1:20" s="125" customFormat="1" ht="19.5" customHeight="1" x14ac:dyDescent="0.3">
      <c r="H33" s="214"/>
      <c r="N33" s="214"/>
      <c r="T33" s="214"/>
    </row>
    <row r="34" spans="1:20" ht="19.5" customHeight="1" x14ac:dyDescent="0.25">
      <c r="A34" s="132" t="s">
        <v>313</v>
      </c>
      <c r="B34" s="128"/>
      <c r="C34" s="136" t="s">
        <v>3</v>
      </c>
      <c r="D34" s="136" t="s">
        <v>3</v>
      </c>
      <c r="E34" s="136" t="s">
        <v>3</v>
      </c>
      <c r="F34" s="136" t="s">
        <v>3</v>
      </c>
      <c r="G34" s="136" t="s">
        <v>3</v>
      </c>
      <c r="H34" s="137" t="s">
        <v>119</v>
      </c>
      <c r="I34" s="136" t="s">
        <v>3</v>
      </c>
      <c r="J34" s="136" t="s">
        <v>3</v>
      </c>
      <c r="K34" s="136" t="s">
        <v>3</v>
      </c>
      <c r="L34" s="136" t="s">
        <v>3</v>
      </c>
      <c r="M34" s="136" t="s">
        <v>3</v>
      </c>
      <c r="N34" s="137" t="s">
        <v>119</v>
      </c>
      <c r="O34" s="136" t="s">
        <v>3</v>
      </c>
      <c r="P34" s="136" t="s">
        <v>3</v>
      </c>
      <c r="Q34" s="136" t="s">
        <v>3</v>
      </c>
      <c r="R34" s="136" t="s">
        <v>3</v>
      </c>
      <c r="S34" s="136" t="s">
        <v>3</v>
      </c>
      <c r="T34" s="137" t="s">
        <v>119</v>
      </c>
    </row>
    <row r="35" spans="1:20" s="128" customFormat="1" ht="19.5" customHeight="1" x14ac:dyDescent="0.25">
      <c r="A35" s="128">
        <v>3.1</v>
      </c>
      <c r="B35" s="149" t="str">
        <f>IF(ISBLANK('FULL COST BUDGET'!C30),"",'FULL COST BUDGET'!C30)</f>
        <v>Material (e.g. Reagents, electronic components)</v>
      </c>
      <c r="C35" s="139">
        <f>'FULL COST BUDGET'!G30</f>
        <v>0</v>
      </c>
      <c r="D35" s="139">
        <f>'FULL COST BUDGET'!J30</f>
        <v>0</v>
      </c>
      <c r="E35" s="139">
        <f>'FULL COST BUDGET'!M30</f>
        <v>0</v>
      </c>
      <c r="F35" s="139">
        <f>'FULL COST BUDGET'!P30</f>
        <v>0</v>
      </c>
      <c r="G35" s="139">
        <f>'FULL COST BUDGET'!S30</f>
        <v>0</v>
      </c>
      <c r="H35" s="150">
        <f>IF(ISBLANK('FULL COST BUDGET'!T30),"",'FULL COST BUDGET'!T30)</f>
        <v>0</v>
      </c>
      <c r="I35" s="141">
        <f>'CONTRACT PRICE ZAR'!G33</f>
        <v>0</v>
      </c>
      <c r="J35" s="141">
        <f>'CONTRACT PRICE ZAR'!J33</f>
        <v>0</v>
      </c>
      <c r="K35" s="141">
        <f>'CONTRACT PRICE ZAR'!M33</f>
        <v>0</v>
      </c>
      <c r="L35" s="141">
        <f>'CONTRACT PRICE ZAR'!P33</f>
        <v>0</v>
      </c>
      <c r="M35" s="141">
        <f>'CONTRACT PRICE ZAR'!S33</f>
        <v>0</v>
      </c>
      <c r="N35" s="145">
        <f>SUM(I35:M35)</f>
        <v>0</v>
      </c>
      <c r="O35" s="143">
        <f>I35-C35</f>
        <v>0</v>
      </c>
      <c r="P35" s="143">
        <f>J35-D35</f>
        <v>0</v>
      </c>
      <c r="Q35" s="143">
        <f>K35-E35</f>
        <v>0</v>
      </c>
      <c r="R35" s="143">
        <f>L35-F35</f>
        <v>0</v>
      </c>
      <c r="S35" s="143">
        <f>M35-G35</f>
        <v>0</v>
      </c>
      <c r="T35" s="469">
        <f t="shared" ref="T35:T46" si="15">SUM(O35:S35)</f>
        <v>0</v>
      </c>
    </row>
    <row r="36" spans="1:20" s="128" customFormat="1" ht="19.5" customHeight="1" x14ac:dyDescent="0.25">
      <c r="A36" s="128">
        <v>3.2</v>
      </c>
      <c r="B36" s="148" t="str">
        <f>IF(ISBLANK('FULL COST BUDGET'!C31),"",'FULL COST BUDGET'!C31)</f>
        <v>Stationery and printing</v>
      </c>
      <c r="C36" s="139">
        <f>'FULL COST BUDGET'!G31</f>
        <v>0</v>
      </c>
      <c r="D36" s="139">
        <f>'FULL COST BUDGET'!J31</f>
        <v>0</v>
      </c>
      <c r="E36" s="139">
        <f>'FULL COST BUDGET'!M31</f>
        <v>0</v>
      </c>
      <c r="F36" s="139">
        <f>'FULL COST BUDGET'!P31</f>
        <v>0</v>
      </c>
      <c r="G36" s="139">
        <f>'FULL COST BUDGET'!S31</f>
        <v>0</v>
      </c>
      <c r="H36" s="150">
        <f>IF(ISBLANK('FULL COST BUDGET'!T31),"",'FULL COST BUDGET'!T31)</f>
        <v>0</v>
      </c>
      <c r="I36" s="141">
        <f>'CONTRACT PRICE ZAR'!G34</f>
        <v>0</v>
      </c>
      <c r="J36" s="141">
        <f>'CONTRACT PRICE ZAR'!J34</f>
        <v>0</v>
      </c>
      <c r="K36" s="141">
        <f>'CONTRACT PRICE ZAR'!M34</f>
        <v>0</v>
      </c>
      <c r="L36" s="141">
        <f>'CONTRACT PRICE ZAR'!P34</f>
        <v>0</v>
      </c>
      <c r="M36" s="141">
        <f>'CONTRACT PRICE ZAR'!S34</f>
        <v>0</v>
      </c>
      <c r="N36" s="145">
        <f t="shared" ref="N36:N46" si="16">SUM(I36:M36)</f>
        <v>0</v>
      </c>
      <c r="O36" s="143">
        <f t="shared" ref="O36:O46" si="17">I36-C36</f>
        <v>0</v>
      </c>
      <c r="P36" s="143">
        <f t="shared" ref="P36:P46" si="18">J36-D36</f>
        <v>0</v>
      </c>
      <c r="Q36" s="143">
        <f t="shared" ref="Q36:Q46" si="19">K36-E36</f>
        <v>0</v>
      </c>
      <c r="R36" s="143">
        <f t="shared" ref="R36:R46" si="20">L36-F36</f>
        <v>0</v>
      </c>
      <c r="S36" s="143">
        <f t="shared" ref="S36:S46" si="21">M36-G36</f>
        <v>0</v>
      </c>
      <c r="T36" s="469">
        <f t="shared" si="15"/>
        <v>0</v>
      </c>
    </row>
    <row r="37" spans="1:20" s="128" customFormat="1" ht="19.5" customHeight="1" x14ac:dyDescent="0.25">
      <c r="A37" s="128">
        <v>3.3</v>
      </c>
      <c r="B37" s="148" t="str">
        <f>IF(ISBLANK('FULL COST BUDGET'!C32),"",'FULL COST BUDGET'!C32)</f>
        <v>Services</v>
      </c>
      <c r="C37" s="139">
        <f>'FULL COST BUDGET'!G32</f>
        <v>0</v>
      </c>
      <c r="D37" s="139">
        <f>'FULL COST BUDGET'!J32</f>
        <v>0</v>
      </c>
      <c r="E37" s="139">
        <f>'FULL COST BUDGET'!M32</f>
        <v>0</v>
      </c>
      <c r="F37" s="139">
        <f>'FULL COST BUDGET'!P32</f>
        <v>0</v>
      </c>
      <c r="G37" s="139">
        <f>'FULL COST BUDGET'!S32</f>
        <v>0</v>
      </c>
      <c r="H37" s="150">
        <f>IF(ISBLANK('FULL COST BUDGET'!T32),"",'FULL COST BUDGET'!T32)</f>
        <v>0</v>
      </c>
      <c r="I37" s="141">
        <f>'CONTRACT PRICE ZAR'!G35</f>
        <v>0</v>
      </c>
      <c r="J37" s="141">
        <f>'CONTRACT PRICE ZAR'!J35</f>
        <v>0</v>
      </c>
      <c r="K37" s="141">
        <f>'CONTRACT PRICE ZAR'!M35</f>
        <v>0</v>
      </c>
      <c r="L37" s="141">
        <f>'CONTRACT PRICE ZAR'!P35</f>
        <v>0</v>
      </c>
      <c r="M37" s="141">
        <f>'CONTRACT PRICE ZAR'!S35</f>
        <v>0</v>
      </c>
      <c r="N37" s="145">
        <f t="shared" si="16"/>
        <v>0</v>
      </c>
      <c r="O37" s="143">
        <f t="shared" si="17"/>
        <v>0</v>
      </c>
      <c r="P37" s="143">
        <f t="shared" si="18"/>
        <v>0</v>
      </c>
      <c r="Q37" s="143">
        <f t="shared" si="19"/>
        <v>0</v>
      </c>
      <c r="R37" s="143">
        <f t="shared" si="20"/>
        <v>0</v>
      </c>
      <c r="S37" s="143">
        <f t="shared" si="21"/>
        <v>0</v>
      </c>
      <c r="T37" s="469">
        <f t="shared" si="15"/>
        <v>0</v>
      </c>
    </row>
    <row r="38" spans="1:20" s="128" customFormat="1" ht="19.5" customHeight="1" x14ac:dyDescent="0.25">
      <c r="A38" s="128">
        <v>3.4</v>
      </c>
      <c r="B38" s="151" t="str">
        <f>IF(ISBLANK('FULL COST BUDGET'!C33),"",'FULL COST BUDGET'!C33)</f>
        <v>Consumable material (e.g. Pipette, petri dishes)</v>
      </c>
      <c r="C38" s="139">
        <f>'FULL COST BUDGET'!G33</f>
        <v>0</v>
      </c>
      <c r="D38" s="139">
        <f>'FULL COST BUDGET'!J33</f>
        <v>0</v>
      </c>
      <c r="E38" s="139">
        <f>'FULL COST BUDGET'!M33</f>
        <v>0</v>
      </c>
      <c r="F38" s="139">
        <f>'FULL COST BUDGET'!P33</f>
        <v>0</v>
      </c>
      <c r="G38" s="139">
        <f>'FULL COST BUDGET'!S33</f>
        <v>0</v>
      </c>
      <c r="H38" s="150">
        <f>IF(ISBLANK('FULL COST BUDGET'!T33),"",'FULL COST BUDGET'!T33)</f>
        <v>0</v>
      </c>
      <c r="I38" s="141">
        <f>'CONTRACT PRICE ZAR'!G36</f>
        <v>0</v>
      </c>
      <c r="J38" s="141">
        <f>'CONTRACT PRICE ZAR'!J36</f>
        <v>0</v>
      </c>
      <c r="K38" s="141">
        <f>'CONTRACT PRICE ZAR'!M36</f>
        <v>0</v>
      </c>
      <c r="L38" s="141">
        <f>'CONTRACT PRICE ZAR'!P36</f>
        <v>0</v>
      </c>
      <c r="M38" s="141">
        <f>'CONTRACT PRICE ZAR'!S36</f>
        <v>0</v>
      </c>
      <c r="N38" s="145">
        <f t="shared" si="16"/>
        <v>0</v>
      </c>
      <c r="O38" s="143">
        <f t="shared" si="17"/>
        <v>0</v>
      </c>
      <c r="P38" s="143">
        <f t="shared" si="18"/>
        <v>0</v>
      </c>
      <c r="Q38" s="143">
        <f t="shared" si="19"/>
        <v>0</v>
      </c>
      <c r="R38" s="143">
        <f t="shared" si="20"/>
        <v>0</v>
      </c>
      <c r="S38" s="143">
        <f t="shared" si="21"/>
        <v>0</v>
      </c>
      <c r="T38" s="469">
        <f t="shared" si="15"/>
        <v>0</v>
      </c>
    </row>
    <row r="39" spans="1:20" s="128" customFormat="1" ht="19.5" customHeight="1" x14ac:dyDescent="0.25">
      <c r="A39" s="128">
        <v>3.5</v>
      </c>
      <c r="B39" s="151" t="str">
        <f>IF(ISBLANK('FULL COST BUDGET'!C34),"",'FULL COST BUDGET'!C34)</f>
        <v>Analysis of samples</v>
      </c>
      <c r="C39" s="139">
        <f>'FULL COST BUDGET'!G34</f>
        <v>0</v>
      </c>
      <c r="D39" s="139">
        <f>'FULL COST BUDGET'!J34</f>
        <v>0</v>
      </c>
      <c r="E39" s="139">
        <f>'FULL COST BUDGET'!M34</f>
        <v>0</v>
      </c>
      <c r="F39" s="139">
        <f>'FULL COST BUDGET'!P34</f>
        <v>0</v>
      </c>
      <c r="G39" s="139">
        <f>'FULL COST BUDGET'!S34</f>
        <v>0</v>
      </c>
      <c r="H39" s="150">
        <f>IF(ISBLANK('FULL COST BUDGET'!T34),"",'FULL COST BUDGET'!T34)</f>
        <v>0</v>
      </c>
      <c r="I39" s="141">
        <f>'CONTRACT PRICE ZAR'!G37</f>
        <v>0</v>
      </c>
      <c r="J39" s="141">
        <f>'CONTRACT PRICE ZAR'!J37</f>
        <v>0</v>
      </c>
      <c r="K39" s="141">
        <f>'CONTRACT PRICE ZAR'!M37</f>
        <v>0</v>
      </c>
      <c r="L39" s="141">
        <f>'CONTRACT PRICE ZAR'!P37</f>
        <v>0</v>
      </c>
      <c r="M39" s="141">
        <f>'CONTRACT PRICE ZAR'!S37</f>
        <v>0</v>
      </c>
      <c r="N39" s="145">
        <f t="shared" si="16"/>
        <v>0</v>
      </c>
      <c r="O39" s="143">
        <f t="shared" si="17"/>
        <v>0</v>
      </c>
      <c r="P39" s="143">
        <f t="shared" si="18"/>
        <v>0</v>
      </c>
      <c r="Q39" s="143">
        <f t="shared" si="19"/>
        <v>0</v>
      </c>
      <c r="R39" s="143">
        <f t="shared" si="20"/>
        <v>0</v>
      </c>
      <c r="S39" s="143">
        <f t="shared" si="21"/>
        <v>0</v>
      </c>
      <c r="T39" s="469">
        <f t="shared" si="15"/>
        <v>0</v>
      </c>
    </row>
    <row r="40" spans="1:20" s="128" customFormat="1" ht="19.5" customHeight="1" x14ac:dyDescent="0.25">
      <c r="A40" s="128">
        <v>3.6</v>
      </c>
      <c r="B40" s="151" t="str">
        <f>IF(ISBLANK('FULL COST BUDGET'!C35),"",'FULL COST BUDGET'!C35)</f>
        <v>Use of equipment</v>
      </c>
      <c r="C40" s="139">
        <f>'FULL COST BUDGET'!G35</f>
        <v>0</v>
      </c>
      <c r="D40" s="139">
        <f>'FULL COST BUDGET'!J35</f>
        <v>0</v>
      </c>
      <c r="E40" s="139">
        <f>'FULL COST BUDGET'!M35</f>
        <v>0</v>
      </c>
      <c r="F40" s="139">
        <f>'FULL COST BUDGET'!P35</f>
        <v>0</v>
      </c>
      <c r="G40" s="139">
        <f>'FULL COST BUDGET'!S35</f>
        <v>0</v>
      </c>
      <c r="H40" s="150">
        <f>IF(ISBLANK('FULL COST BUDGET'!T35),"",'FULL COST BUDGET'!T35)</f>
        <v>0</v>
      </c>
      <c r="I40" s="141">
        <f>'CONTRACT PRICE ZAR'!G38</f>
        <v>0</v>
      </c>
      <c r="J40" s="141">
        <f>'CONTRACT PRICE ZAR'!J38</f>
        <v>0</v>
      </c>
      <c r="K40" s="141">
        <f>'CONTRACT PRICE ZAR'!M38</f>
        <v>0</v>
      </c>
      <c r="L40" s="141">
        <f>'CONTRACT PRICE ZAR'!P38</f>
        <v>0</v>
      </c>
      <c r="M40" s="141">
        <f>'CONTRACT PRICE ZAR'!S38</f>
        <v>0</v>
      </c>
      <c r="N40" s="145">
        <f t="shared" si="16"/>
        <v>0</v>
      </c>
      <c r="O40" s="143">
        <f t="shared" si="17"/>
        <v>0</v>
      </c>
      <c r="P40" s="143">
        <f t="shared" si="18"/>
        <v>0</v>
      </c>
      <c r="Q40" s="143">
        <f t="shared" si="19"/>
        <v>0</v>
      </c>
      <c r="R40" s="143">
        <f t="shared" si="20"/>
        <v>0</v>
      </c>
      <c r="S40" s="143">
        <f t="shared" si="21"/>
        <v>0</v>
      </c>
      <c r="T40" s="469">
        <f t="shared" si="15"/>
        <v>0</v>
      </c>
    </row>
    <row r="41" spans="1:20" s="128" customFormat="1" ht="19.5" customHeight="1" x14ac:dyDescent="0.25">
      <c r="A41" s="128">
        <v>3.7</v>
      </c>
      <c r="B41" s="151" t="str">
        <f>IF(ISBLANK('FULL COST BUDGET'!C36),"",'FULL COST BUDGET'!C36)</f>
        <v>Maintenance of equipment</v>
      </c>
      <c r="C41" s="139">
        <f>'FULL COST BUDGET'!G36</f>
        <v>0</v>
      </c>
      <c r="D41" s="139">
        <f>'FULL COST BUDGET'!J36</f>
        <v>0</v>
      </c>
      <c r="E41" s="139">
        <f>'FULL COST BUDGET'!M36</f>
        <v>0</v>
      </c>
      <c r="F41" s="139">
        <f>'FULL COST BUDGET'!P36</f>
        <v>0</v>
      </c>
      <c r="G41" s="139">
        <f>'FULL COST BUDGET'!S36</f>
        <v>0</v>
      </c>
      <c r="H41" s="150">
        <f>IF(ISBLANK('FULL COST BUDGET'!T36),"",'FULL COST BUDGET'!T36)</f>
        <v>0</v>
      </c>
      <c r="I41" s="141">
        <f>'CONTRACT PRICE ZAR'!G39</f>
        <v>0</v>
      </c>
      <c r="J41" s="141">
        <f>'CONTRACT PRICE ZAR'!J39</f>
        <v>0</v>
      </c>
      <c r="K41" s="141">
        <f>'CONTRACT PRICE ZAR'!M39</f>
        <v>0</v>
      </c>
      <c r="L41" s="141">
        <f>'CONTRACT PRICE ZAR'!P39</f>
        <v>0</v>
      </c>
      <c r="M41" s="141">
        <f>'CONTRACT PRICE ZAR'!S39</f>
        <v>0</v>
      </c>
      <c r="N41" s="145">
        <f t="shared" si="16"/>
        <v>0</v>
      </c>
      <c r="O41" s="143">
        <f t="shared" si="17"/>
        <v>0</v>
      </c>
      <c r="P41" s="143">
        <f t="shared" si="18"/>
        <v>0</v>
      </c>
      <c r="Q41" s="143">
        <f t="shared" si="19"/>
        <v>0</v>
      </c>
      <c r="R41" s="143">
        <f t="shared" si="20"/>
        <v>0</v>
      </c>
      <c r="S41" s="143">
        <f t="shared" si="21"/>
        <v>0</v>
      </c>
      <c r="T41" s="469">
        <f t="shared" si="15"/>
        <v>0</v>
      </c>
    </row>
    <row r="42" spans="1:20" s="128" customFormat="1" ht="19.5" customHeight="1" x14ac:dyDescent="0.25">
      <c r="A42" s="128">
        <v>3.8</v>
      </c>
      <c r="B42" s="152" t="str">
        <f>IF(ISBLANK('FULL COST BUDGET'!C37),"",'FULL COST BUDGET'!C37)</f>
        <v>Sundry expenses</v>
      </c>
      <c r="C42" s="139">
        <f>'FULL COST BUDGET'!G37</f>
        <v>0</v>
      </c>
      <c r="D42" s="139">
        <f>'FULL COST BUDGET'!J37</f>
        <v>0</v>
      </c>
      <c r="E42" s="139">
        <f>'FULL COST BUDGET'!M37</f>
        <v>0</v>
      </c>
      <c r="F42" s="139">
        <f>'FULL COST BUDGET'!P37</f>
        <v>0</v>
      </c>
      <c r="G42" s="139">
        <f>'FULL COST BUDGET'!S37</f>
        <v>0</v>
      </c>
      <c r="H42" s="150">
        <f>IF(ISBLANK('FULL COST BUDGET'!T37),"",'FULL COST BUDGET'!T37)</f>
        <v>0</v>
      </c>
      <c r="I42" s="141">
        <f>'CONTRACT PRICE ZAR'!G40</f>
        <v>0</v>
      </c>
      <c r="J42" s="141">
        <f>'CONTRACT PRICE ZAR'!J40</f>
        <v>0</v>
      </c>
      <c r="K42" s="141">
        <f>'CONTRACT PRICE ZAR'!M40</f>
        <v>0</v>
      </c>
      <c r="L42" s="141">
        <f>'CONTRACT PRICE ZAR'!P40</f>
        <v>0</v>
      </c>
      <c r="M42" s="141">
        <f>'CONTRACT PRICE ZAR'!S40</f>
        <v>0</v>
      </c>
      <c r="N42" s="145">
        <f t="shared" si="16"/>
        <v>0</v>
      </c>
      <c r="O42" s="143">
        <f t="shared" si="17"/>
        <v>0</v>
      </c>
      <c r="P42" s="143">
        <f t="shared" si="18"/>
        <v>0</v>
      </c>
      <c r="Q42" s="143">
        <f t="shared" si="19"/>
        <v>0</v>
      </c>
      <c r="R42" s="143">
        <f t="shared" si="20"/>
        <v>0</v>
      </c>
      <c r="S42" s="143">
        <f t="shared" si="21"/>
        <v>0</v>
      </c>
      <c r="T42" s="469">
        <f t="shared" si="15"/>
        <v>0</v>
      </c>
    </row>
    <row r="43" spans="1:20" s="128" customFormat="1" ht="19.5" customHeight="1" x14ac:dyDescent="0.25">
      <c r="A43" s="128">
        <v>3.9</v>
      </c>
      <c r="B43" s="152" t="str">
        <f>IF(ISBLANK('FULL COST BUDGET'!C38),"",'FULL COST BUDGET'!C38)</f>
        <v>Project specific insurance</v>
      </c>
      <c r="C43" s="139">
        <f>'FULL COST BUDGET'!G38</f>
        <v>0</v>
      </c>
      <c r="D43" s="139">
        <f>'FULL COST BUDGET'!J38</f>
        <v>0</v>
      </c>
      <c r="E43" s="139">
        <f>'FULL COST BUDGET'!M38</f>
        <v>0</v>
      </c>
      <c r="F43" s="139">
        <f>'FULL COST BUDGET'!P38</f>
        <v>0</v>
      </c>
      <c r="G43" s="139">
        <f>'FULL COST BUDGET'!S38</f>
        <v>0</v>
      </c>
      <c r="H43" s="150">
        <f>IF(ISBLANK('FULL COST BUDGET'!T38),"",'FULL COST BUDGET'!T38)</f>
        <v>0</v>
      </c>
      <c r="I43" s="141">
        <f>'CONTRACT PRICE ZAR'!G41</f>
        <v>0</v>
      </c>
      <c r="J43" s="141">
        <f>'CONTRACT PRICE ZAR'!J41</f>
        <v>0</v>
      </c>
      <c r="K43" s="141">
        <f>'CONTRACT PRICE ZAR'!M41</f>
        <v>0</v>
      </c>
      <c r="L43" s="141">
        <f>'CONTRACT PRICE ZAR'!P41</f>
        <v>0</v>
      </c>
      <c r="M43" s="141">
        <f>'CONTRACT PRICE ZAR'!S41</f>
        <v>0</v>
      </c>
      <c r="N43" s="145">
        <f t="shared" si="16"/>
        <v>0</v>
      </c>
      <c r="O43" s="143">
        <f t="shared" si="17"/>
        <v>0</v>
      </c>
      <c r="P43" s="143">
        <f t="shared" si="18"/>
        <v>0</v>
      </c>
      <c r="Q43" s="143">
        <f t="shared" si="19"/>
        <v>0</v>
      </c>
      <c r="R43" s="143">
        <f t="shared" si="20"/>
        <v>0</v>
      </c>
      <c r="S43" s="143">
        <f t="shared" si="21"/>
        <v>0</v>
      </c>
      <c r="T43" s="469">
        <f t="shared" si="15"/>
        <v>0</v>
      </c>
    </row>
    <row r="44" spans="1:20" s="128" customFormat="1" ht="19.5" customHeight="1" x14ac:dyDescent="0.25">
      <c r="A44" s="153">
        <v>3.1</v>
      </c>
      <c r="B44" s="152" t="str">
        <f>IF(ISBLANK('FULL COST BUDGET'!C39),"",'FULL COST BUDGET'!C39)</f>
        <v>Software</v>
      </c>
      <c r="C44" s="139">
        <f>'FULL COST BUDGET'!G39</f>
        <v>0</v>
      </c>
      <c r="D44" s="139">
        <f>'FULL COST BUDGET'!J39</f>
        <v>0</v>
      </c>
      <c r="E44" s="139">
        <f>'FULL COST BUDGET'!M39</f>
        <v>0</v>
      </c>
      <c r="F44" s="139">
        <f>'FULL COST BUDGET'!P39</f>
        <v>0</v>
      </c>
      <c r="G44" s="139">
        <f>'FULL COST BUDGET'!S39</f>
        <v>0</v>
      </c>
      <c r="H44" s="150">
        <f>IF(ISBLANK('FULL COST BUDGET'!T39),"",'FULL COST BUDGET'!T39)</f>
        <v>0</v>
      </c>
      <c r="I44" s="141">
        <f>'CONTRACT PRICE ZAR'!G42</f>
        <v>0</v>
      </c>
      <c r="J44" s="141">
        <f>'CONTRACT PRICE ZAR'!J42</f>
        <v>0</v>
      </c>
      <c r="K44" s="141">
        <f>'CONTRACT PRICE ZAR'!M42</f>
        <v>0</v>
      </c>
      <c r="L44" s="141">
        <f>'CONTRACT PRICE ZAR'!P42</f>
        <v>0</v>
      </c>
      <c r="M44" s="141">
        <f>'CONTRACT PRICE ZAR'!S42</f>
        <v>0</v>
      </c>
      <c r="N44" s="145">
        <f t="shared" si="16"/>
        <v>0</v>
      </c>
      <c r="O44" s="143">
        <f t="shared" si="17"/>
        <v>0</v>
      </c>
      <c r="P44" s="143">
        <f t="shared" si="18"/>
        <v>0</v>
      </c>
      <c r="Q44" s="143">
        <f t="shared" si="19"/>
        <v>0</v>
      </c>
      <c r="R44" s="143">
        <f t="shared" si="20"/>
        <v>0</v>
      </c>
      <c r="S44" s="143">
        <f t="shared" si="21"/>
        <v>0</v>
      </c>
      <c r="T44" s="469">
        <f t="shared" si="15"/>
        <v>0</v>
      </c>
    </row>
    <row r="45" spans="1:20" s="128" customFormat="1" ht="19.5" customHeight="1" x14ac:dyDescent="0.25">
      <c r="A45" s="153">
        <v>3.11</v>
      </c>
      <c r="B45" s="152" t="str">
        <f>IF(ISBLANK('FULL COST BUDGET'!C40),"",'FULL COST BUDGET'!C40)</f>
        <v>Communication and data costs</v>
      </c>
      <c r="C45" s="139">
        <f>'FULL COST BUDGET'!G40</f>
        <v>0</v>
      </c>
      <c r="D45" s="139">
        <f>'FULL COST BUDGET'!J40</f>
        <v>0</v>
      </c>
      <c r="E45" s="139">
        <f>'FULL COST BUDGET'!M40</f>
        <v>0</v>
      </c>
      <c r="F45" s="139">
        <f>'FULL COST BUDGET'!P40</f>
        <v>0</v>
      </c>
      <c r="G45" s="139">
        <f>'FULL COST BUDGET'!S40</f>
        <v>0</v>
      </c>
      <c r="H45" s="150">
        <f>IF(ISBLANK('FULL COST BUDGET'!T40),"",'FULL COST BUDGET'!T40)</f>
        <v>0</v>
      </c>
      <c r="I45" s="141">
        <f>'CONTRACT PRICE ZAR'!G43</f>
        <v>0</v>
      </c>
      <c r="J45" s="141">
        <f>'CONTRACT PRICE ZAR'!J43</f>
        <v>0</v>
      </c>
      <c r="K45" s="141">
        <f>'CONTRACT PRICE ZAR'!M43</f>
        <v>0</v>
      </c>
      <c r="L45" s="141">
        <f>'CONTRACT PRICE ZAR'!P43</f>
        <v>0</v>
      </c>
      <c r="M45" s="141">
        <f>'CONTRACT PRICE ZAR'!S43</f>
        <v>0</v>
      </c>
      <c r="N45" s="145">
        <f t="shared" si="16"/>
        <v>0</v>
      </c>
      <c r="O45" s="143">
        <f t="shared" si="17"/>
        <v>0</v>
      </c>
      <c r="P45" s="143">
        <f t="shared" si="18"/>
        <v>0</v>
      </c>
      <c r="Q45" s="143">
        <f t="shared" si="19"/>
        <v>0</v>
      </c>
      <c r="R45" s="143">
        <f t="shared" si="20"/>
        <v>0</v>
      </c>
      <c r="S45" s="143">
        <f t="shared" si="21"/>
        <v>0</v>
      </c>
      <c r="T45" s="469">
        <f t="shared" si="15"/>
        <v>0</v>
      </c>
    </row>
    <row r="46" spans="1:20" s="128" customFormat="1" ht="19.5" customHeight="1" x14ac:dyDescent="0.25">
      <c r="A46" s="153">
        <v>3.12</v>
      </c>
      <c r="B46" s="152" t="str">
        <f>IF(ISBLANK('FULL COST BUDGET'!C41),"",'FULL COST BUDGET'!C41)</f>
        <v>Printing</v>
      </c>
      <c r="C46" s="139">
        <f>'FULL COST BUDGET'!G41</f>
        <v>0</v>
      </c>
      <c r="D46" s="139">
        <f>'FULL COST BUDGET'!J41</f>
        <v>0</v>
      </c>
      <c r="E46" s="139">
        <f>'FULL COST BUDGET'!M41</f>
        <v>0</v>
      </c>
      <c r="F46" s="139">
        <f>'FULL COST BUDGET'!P41</f>
        <v>0</v>
      </c>
      <c r="G46" s="139">
        <f>'FULL COST BUDGET'!S41</f>
        <v>0</v>
      </c>
      <c r="H46" s="150">
        <f>IF(ISBLANK('FULL COST BUDGET'!T41),"",'FULL COST BUDGET'!T41)</f>
        <v>0</v>
      </c>
      <c r="I46" s="141">
        <f>'CONTRACT PRICE ZAR'!G44</f>
        <v>0</v>
      </c>
      <c r="J46" s="141">
        <f>'CONTRACT PRICE ZAR'!J44</f>
        <v>0</v>
      </c>
      <c r="K46" s="141">
        <f>'CONTRACT PRICE ZAR'!M44</f>
        <v>0</v>
      </c>
      <c r="L46" s="141">
        <f>'CONTRACT PRICE ZAR'!P44</f>
        <v>0</v>
      </c>
      <c r="M46" s="141">
        <f>'CONTRACT PRICE ZAR'!S44</f>
        <v>0</v>
      </c>
      <c r="N46" s="145">
        <f t="shared" si="16"/>
        <v>0</v>
      </c>
      <c r="O46" s="143">
        <f t="shared" si="17"/>
        <v>0</v>
      </c>
      <c r="P46" s="143">
        <f t="shared" si="18"/>
        <v>0</v>
      </c>
      <c r="Q46" s="143">
        <f t="shared" si="19"/>
        <v>0</v>
      </c>
      <c r="R46" s="143">
        <f t="shared" si="20"/>
        <v>0</v>
      </c>
      <c r="S46" s="143">
        <f t="shared" si="21"/>
        <v>0</v>
      </c>
      <c r="T46" s="469">
        <f t="shared" si="15"/>
        <v>0</v>
      </c>
    </row>
    <row r="47" spans="1:20" s="128" customFormat="1" ht="19.5" customHeight="1" x14ac:dyDescent="0.25">
      <c r="A47" s="153">
        <v>3.13</v>
      </c>
      <c r="B47" s="152" t="str">
        <f>IF(ISBLANK('FULL COST BUDGET'!C42),"",'FULL COST BUDGET'!C42)</f>
        <v/>
      </c>
      <c r="C47" s="139">
        <f>'FULL COST BUDGET'!G42</f>
        <v>0</v>
      </c>
      <c r="D47" s="139">
        <f>'FULL COST BUDGET'!J42</f>
        <v>0</v>
      </c>
      <c r="E47" s="139">
        <f>'FULL COST BUDGET'!M42</f>
        <v>0</v>
      </c>
      <c r="F47" s="139">
        <f>'FULL COST BUDGET'!P42</f>
        <v>0</v>
      </c>
      <c r="G47" s="139">
        <f>'FULL COST BUDGET'!S42</f>
        <v>0</v>
      </c>
      <c r="H47" s="150">
        <f>IF(ISBLANK('FULL COST BUDGET'!T42),"",'FULL COST BUDGET'!T42)</f>
        <v>0</v>
      </c>
      <c r="I47" s="141">
        <f>'CONTRACT PRICE ZAR'!G45</f>
        <v>0</v>
      </c>
      <c r="J47" s="141">
        <f>'CONTRACT PRICE ZAR'!J45</f>
        <v>0</v>
      </c>
      <c r="K47" s="141">
        <f>'CONTRACT PRICE ZAR'!M45</f>
        <v>0</v>
      </c>
      <c r="L47" s="141">
        <f>'CONTRACT PRICE ZAR'!P45</f>
        <v>0</v>
      </c>
      <c r="M47" s="141">
        <f>'CONTRACT PRICE ZAR'!S45</f>
        <v>0</v>
      </c>
      <c r="N47" s="145">
        <f t="shared" ref="N47:N52" si="22">SUM(I47:M47)</f>
        <v>0</v>
      </c>
      <c r="O47" s="143">
        <f t="shared" ref="O47:O51" si="23">I47-C47</f>
        <v>0</v>
      </c>
      <c r="P47" s="143">
        <f t="shared" ref="P47:P51" si="24">J47-D47</f>
        <v>0</v>
      </c>
      <c r="Q47" s="143">
        <f t="shared" ref="Q47:Q51" si="25">K47-E47</f>
        <v>0</v>
      </c>
      <c r="R47" s="143">
        <f t="shared" ref="R47:R51" si="26">L47-F47</f>
        <v>0</v>
      </c>
      <c r="S47" s="143">
        <f t="shared" ref="S47:S51" si="27">M47-G47</f>
        <v>0</v>
      </c>
      <c r="T47" s="469">
        <f t="shared" ref="T47:T51" si="28">SUM(O47:S47)</f>
        <v>0</v>
      </c>
    </row>
    <row r="48" spans="1:20" s="128" customFormat="1" ht="19.5" customHeight="1" x14ac:dyDescent="0.25">
      <c r="A48" s="153">
        <v>3.14</v>
      </c>
      <c r="B48" s="152" t="str">
        <f>IF(ISBLANK('FULL COST BUDGET'!C43),"",'FULL COST BUDGET'!C43)</f>
        <v/>
      </c>
      <c r="C48" s="139">
        <f>'FULL COST BUDGET'!G43</f>
        <v>0</v>
      </c>
      <c r="D48" s="139">
        <f>'FULL COST BUDGET'!J43</f>
        <v>0</v>
      </c>
      <c r="E48" s="139">
        <f>'FULL COST BUDGET'!M43</f>
        <v>0</v>
      </c>
      <c r="F48" s="139">
        <f>'FULL COST BUDGET'!P43</f>
        <v>0</v>
      </c>
      <c r="G48" s="139">
        <f>'FULL COST BUDGET'!S43</f>
        <v>0</v>
      </c>
      <c r="H48" s="150">
        <f>IF(ISBLANK('FULL COST BUDGET'!T43),"",'FULL COST BUDGET'!T43)</f>
        <v>0</v>
      </c>
      <c r="I48" s="141">
        <f>'CONTRACT PRICE ZAR'!G46</f>
        <v>0</v>
      </c>
      <c r="J48" s="141">
        <f>'CONTRACT PRICE ZAR'!J46</f>
        <v>0</v>
      </c>
      <c r="K48" s="141">
        <f>'CONTRACT PRICE ZAR'!M46</f>
        <v>0</v>
      </c>
      <c r="L48" s="141">
        <f>'CONTRACT PRICE ZAR'!P46</f>
        <v>0</v>
      </c>
      <c r="M48" s="141">
        <f>'CONTRACT PRICE ZAR'!S46</f>
        <v>0</v>
      </c>
      <c r="N48" s="145">
        <f t="shared" si="22"/>
        <v>0</v>
      </c>
      <c r="O48" s="143">
        <f t="shared" si="23"/>
        <v>0</v>
      </c>
      <c r="P48" s="143">
        <f t="shared" si="24"/>
        <v>0</v>
      </c>
      <c r="Q48" s="143">
        <f t="shared" si="25"/>
        <v>0</v>
      </c>
      <c r="R48" s="143">
        <f t="shared" si="26"/>
        <v>0</v>
      </c>
      <c r="S48" s="143">
        <f t="shared" si="27"/>
        <v>0</v>
      </c>
      <c r="T48" s="469">
        <f t="shared" si="28"/>
        <v>0</v>
      </c>
    </row>
    <row r="49" spans="1:20" s="128" customFormat="1" ht="19.5" customHeight="1" x14ac:dyDescent="0.25">
      <c r="A49" s="153">
        <v>3.15</v>
      </c>
      <c r="B49" s="152" t="str">
        <f>IF(ISBLANK('FULL COST BUDGET'!C44),"",'FULL COST BUDGET'!C44)</f>
        <v/>
      </c>
      <c r="C49" s="139">
        <f>'FULL COST BUDGET'!G44</f>
        <v>0</v>
      </c>
      <c r="D49" s="139">
        <f>'FULL COST BUDGET'!J44</f>
        <v>0</v>
      </c>
      <c r="E49" s="139">
        <f>'FULL COST BUDGET'!M44</f>
        <v>0</v>
      </c>
      <c r="F49" s="139">
        <f>'FULL COST BUDGET'!P44</f>
        <v>0</v>
      </c>
      <c r="G49" s="139">
        <f>'FULL COST BUDGET'!S44</f>
        <v>0</v>
      </c>
      <c r="H49" s="150">
        <f>IF(ISBLANK('FULL COST BUDGET'!T44),"",'FULL COST BUDGET'!T44)</f>
        <v>0</v>
      </c>
      <c r="I49" s="141">
        <f>'CONTRACT PRICE ZAR'!G47</f>
        <v>0</v>
      </c>
      <c r="J49" s="141">
        <f>'CONTRACT PRICE ZAR'!J47</f>
        <v>0</v>
      </c>
      <c r="K49" s="141">
        <f>'CONTRACT PRICE ZAR'!M47</f>
        <v>0</v>
      </c>
      <c r="L49" s="141">
        <f>'CONTRACT PRICE ZAR'!P47</f>
        <v>0</v>
      </c>
      <c r="M49" s="141">
        <f>'CONTRACT PRICE ZAR'!S47</f>
        <v>0</v>
      </c>
      <c r="N49" s="145">
        <f t="shared" si="22"/>
        <v>0</v>
      </c>
      <c r="O49" s="143">
        <f t="shared" si="23"/>
        <v>0</v>
      </c>
      <c r="P49" s="143">
        <f t="shared" si="24"/>
        <v>0</v>
      </c>
      <c r="Q49" s="143">
        <f t="shared" si="25"/>
        <v>0</v>
      </c>
      <c r="R49" s="143">
        <f t="shared" si="26"/>
        <v>0</v>
      </c>
      <c r="S49" s="143">
        <f t="shared" si="27"/>
        <v>0</v>
      </c>
      <c r="T49" s="469">
        <f t="shared" si="28"/>
        <v>0</v>
      </c>
    </row>
    <row r="50" spans="1:20" s="128" customFormat="1" ht="19.5" customHeight="1" x14ac:dyDescent="0.25">
      <c r="A50" s="153">
        <v>3.16</v>
      </c>
      <c r="B50" s="152" t="str">
        <f>IF(ISBLANK('FULL COST BUDGET'!C45),"",'FULL COST BUDGET'!C45)</f>
        <v/>
      </c>
      <c r="C50" s="139">
        <f>'FULL COST BUDGET'!G45</f>
        <v>0</v>
      </c>
      <c r="D50" s="139">
        <f>'FULL COST BUDGET'!J45</f>
        <v>0</v>
      </c>
      <c r="E50" s="139">
        <f>'FULL COST BUDGET'!M45</f>
        <v>0</v>
      </c>
      <c r="F50" s="139">
        <f>'FULL COST BUDGET'!P45</f>
        <v>0</v>
      </c>
      <c r="G50" s="139">
        <f>'FULL COST BUDGET'!S45</f>
        <v>0</v>
      </c>
      <c r="H50" s="150">
        <f>IF(ISBLANK('FULL COST BUDGET'!T45),"",'FULL COST BUDGET'!T45)</f>
        <v>0</v>
      </c>
      <c r="I50" s="141">
        <f>'CONTRACT PRICE ZAR'!G48</f>
        <v>0</v>
      </c>
      <c r="J50" s="141">
        <f>'CONTRACT PRICE ZAR'!J48</f>
        <v>0</v>
      </c>
      <c r="K50" s="141">
        <f>'CONTRACT PRICE ZAR'!M48</f>
        <v>0</v>
      </c>
      <c r="L50" s="141">
        <f>'CONTRACT PRICE ZAR'!P48</f>
        <v>0</v>
      </c>
      <c r="M50" s="141">
        <f>'CONTRACT PRICE ZAR'!S48</f>
        <v>0</v>
      </c>
      <c r="N50" s="145">
        <f t="shared" si="22"/>
        <v>0</v>
      </c>
      <c r="O50" s="143">
        <f t="shared" si="23"/>
        <v>0</v>
      </c>
      <c r="P50" s="143">
        <f t="shared" si="24"/>
        <v>0</v>
      </c>
      <c r="Q50" s="143">
        <f t="shared" si="25"/>
        <v>0</v>
      </c>
      <c r="R50" s="143">
        <f t="shared" si="26"/>
        <v>0</v>
      </c>
      <c r="S50" s="143">
        <f t="shared" si="27"/>
        <v>0</v>
      </c>
      <c r="T50" s="469">
        <f t="shared" si="28"/>
        <v>0</v>
      </c>
    </row>
    <row r="51" spans="1:20" s="128" customFormat="1" ht="19.5" customHeight="1" thickBot="1" x14ac:dyDescent="0.3">
      <c r="A51" s="153">
        <v>3.17</v>
      </c>
      <c r="B51" s="152" t="str">
        <f>IF(ISBLANK('FULL COST BUDGET'!C46),"",'FULL COST BUDGET'!C46)</f>
        <v/>
      </c>
      <c r="C51" s="139">
        <f>'FULL COST BUDGET'!G46</f>
        <v>0</v>
      </c>
      <c r="D51" s="139">
        <f>'FULL COST BUDGET'!J46</f>
        <v>0</v>
      </c>
      <c r="E51" s="139">
        <f>'FULL COST BUDGET'!M46</f>
        <v>0</v>
      </c>
      <c r="F51" s="139">
        <f>'FULL COST BUDGET'!P46</f>
        <v>0</v>
      </c>
      <c r="G51" s="139">
        <f>'FULL COST BUDGET'!S46</f>
        <v>0</v>
      </c>
      <c r="H51" s="150">
        <f>IF(ISBLANK('FULL COST BUDGET'!T46),"",'FULL COST BUDGET'!T46)</f>
        <v>0</v>
      </c>
      <c r="I51" s="141">
        <f>'CONTRACT PRICE ZAR'!G49</f>
        <v>0</v>
      </c>
      <c r="J51" s="141">
        <f>'CONTRACT PRICE ZAR'!J49</f>
        <v>0</v>
      </c>
      <c r="K51" s="141">
        <f>'CONTRACT PRICE ZAR'!M49</f>
        <v>0</v>
      </c>
      <c r="L51" s="141">
        <f>'CONTRACT PRICE ZAR'!P49</f>
        <v>0</v>
      </c>
      <c r="M51" s="141">
        <f>'CONTRACT PRICE ZAR'!S49</f>
        <v>0</v>
      </c>
      <c r="N51" s="145">
        <f t="shared" si="22"/>
        <v>0</v>
      </c>
      <c r="O51" s="143">
        <f t="shared" si="23"/>
        <v>0</v>
      </c>
      <c r="P51" s="143">
        <f t="shared" si="24"/>
        <v>0</v>
      </c>
      <c r="Q51" s="143">
        <f t="shared" si="25"/>
        <v>0</v>
      </c>
      <c r="R51" s="143">
        <f t="shared" si="26"/>
        <v>0</v>
      </c>
      <c r="S51" s="143">
        <f t="shared" si="27"/>
        <v>0</v>
      </c>
      <c r="T51" s="469">
        <f t="shared" si="28"/>
        <v>0</v>
      </c>
    </row>
    <row r="52" spans="1:20" s="128" customFormat="1" ht="20.25" customHeight="1" thickBot="1" x14ac:dyDescent="0.3">
      <c r="A52" s="154"/>
      <c r="B52" s="474" t="s">
        <v>122</v>
      </c>
      <c r="C52" s="478">
        <f>'FULL COST BUDGET'!G47</f>
        <v>0</v>
      </c>
      <c r="D52" s="478">
        <f>'FULL COST BUDGET'!J47</f>
        <v>0</v>
      </c>
      <c r="E52" s="478">
        <f>'FULL COST BUDGET'!M47</f>
        <v>0</v>
      </c>
      <c r="F52" s="478">
        <f>'FULL COST BUDGET'!P47</f>
        <v>0</v>
      </c>
      <c r="G52" s="489">
        <f>'FULL COST BUDGET'!S47</f>
        <v>0</v>
      </c>
      <c r="H52" s="182">
        <f>IF(ISBLANK('FULL COST BUDGET'!T47),"",'FULL COST BUDGET'!T47)</f>
        <v>0</v>
      </c>
      <c r="I52" s="490">
        <f>'CONTRACT PRICE ZAR'!G50</f>
        <v>0</v>
      </c>
      <c r="J52" s="478">
        <f>'CONTRACT PRICE ZAR'!J50</f>
        <v>0</v>
      </c>
      <c r="K52" s="478">
        <f>'CONTRACT PRICE ZAR'!M50</f>
        <v>0</v>
      </c>
      <c r="L52" s="478">
        <f>'CONTRACT PRICE ZAR'!P50</f>
        <v>0</v>
      </c>
      <c r="M52" s="489">
        <f>'CONTRACT PRICE ZAR'!S50</f>
        <v>0</v>
      </c>
      <c r="N52" s="182">
        <f t="shared" si="22"/>
        <v>0</v>
      </c>
      <c r="O52" s="490">
        <f t="shared" ref="O52:T52" si="29">SUM(O35:O51)</f>
        <v>0</v>
      </c>
      <c r="P52" s="478">
        <f t="shared" si="29"/>
        <v>0</v>
      </c>
      <c r="Q52" s="478">
        <f t="shared" si="29"/>
        <v>0</v>
      </c>
      <c r="R52" s="478">
        <f t="shared" si="29"/>
        <v>0</v>
      </c>
      <c r="S52" s="489">
        <f t="shared" si="29"/>
        <v>0</v>
      </c>
      <c r="T52" s="182">
        <f t="shared" si="29"/>
        <v>0</v>
      </c>
    </row>
    <row r="53" spans="1:20" ht="19.5" customHeight="1" x14ac:dyDescent="0.25">
      <c r="A53" s="128"/>
      <c r="B53" s="155"/>
      <c r="C53" s="156"/>
      <c r="D53" s="156"/>
      <c r="E53" s="157"/>
      <c r="F53" s="156"/>
      <c r="G53" s="156"/>
      <c r="H53" s="215"/>
      <c r="I53" s="156"/>
      <c r="J53" s="156"/>
      <c r="K53" s="157"/>
      <c r="L53" s="156"/>
      <c r="M53" s="156"/>
      <c r="N53" s="215"/>
      <c r="O53" s="156"/>
      <c r="P53" s="156"/>
      <c r="Q53" s="157"/>
      <c r="R53" s="156"/>
      <c r="S53" s="156"/>
      <c r="T53" s="215"/>
    </row>
    <row r="54" spans="1:20" ht="19.5" customHeight="1" thickBot="1" x14ac:dyDescent="0.3">
      <c r="A54" s="158" t="s">
        <v>329</v>
      </c>
      <c r="B54" s="155"/>
      <c r="C54" s="159" t="s">
        <v>3</v>
      </c>
      <c r="D54" s="159" t="s">
        <v>3</v>
      </c>
      <c r="E54" s="159" t="s">
        <v>3</v>
      </c>
      <c r="F54" s="159" t="s">
        <v>3</v>
      </c>
      <c r="G54" s="159" t="s">
        <v>3</v>
      </c>
      <c r="H54" s="160" t="s">
        <v>119</v>
      </c>
      <c r="I54" s="159" t="s">
        <v>3</v>
      </c>
      <c r="J54" s="159" t="s">
        <v>3</v>
      </c>
      <c r="K54" s="159" t="s">
        <v>3</v>
      </c>
      <c r="L54" s="159" t="s">
        <v>3</v>
      </c>
      <c r="M54" s="159" t="s">
        <v>3</v>
      </c>
      <c r="N54" s="160" t="s">
        <v>119</v>
      </c>
      <c r="O54" s="159" t="s">
        <v>3</v>
      </c>
      <c r="P54" s="159" t="s">
        <v>3</v>
      </c>
      <c r="Q54" s="159" t="s">
        <v>3</v>
      </c>
      <c r="R54" s="159" t="s">
        <v>3</v>
      </c>
      <c r="S54" s="159" t="s">
        <v>3</v>
      </c>
      <c r="T54" s="160" t="s">
        <v>119</v>
      </c>
    </row>
    <row r="55" spans="1:20" ht="20.25" customHeight="1" thickBot="1" x14ac:dyDescent="0.3">
      <c r="B55" s="161" t="s">
        <v>129</v>
      </c>
      <c r="C55" s="478">
        <f>'FULL COST BUDGET'!G50</f>
        <v>0</v>
      </c>
      <c r="D55" s="478">
        <f>'FULL COST BUDGET'!J50</f>
        <v>0</v>
      </c>
      <c r="E55" s="478">
        <f>IF(ISBLANK('FULL COST BUDGET'!M50),"",'FULL COST BUDGET'!M50)</f>
        <v>0</v>
      </c>
      <c r="F55" s="478">
        <f>IF(ISBLANK('FULL COST BUDGET'!P50),"",'FULL COST BUDGET'!P50)</f>
        <v>0</v>
      </c>
      <c r="G55" s="489">
        <f>IF(ISBLANK('FULL COST BUDGET'!S50),"",'FULL COST BUDGET'!S50)</f>
        <v>0</v>
      </c>
      <c r="H55" s="182">
        <f>SUM(C55,D55,E55,F55,G55)</f>
        <v>0</v>
      </c>
      <c r="I55" s="490">
        <f>'CONTRACT PRICE ZAR'!G53</f>
        <v>0</v>
      </c>
      <c r="J55" s="478">
        <f>'CONTRACT PRICE ZAR'!J53</f>
        <v>0</v>
      </c>
      <c r="K55" s="478">
        <f>'CONTRACT PRICE ZAR'!M53</f>
        <v>0</v>
      </c>
      <c r="L55" s="478">
        <f>'CONTRACT PRICE ZAR'!S53</f>
        <v>0</v>
      </c>
      <c r="M55" s="489">
        <f>'CONTRACT PRICE ZAR'!S53</f>
        <v>0</v>
      </c>
      <c r="N55" s="182">
        <f>SUM(I55:M55)</f>
        <v>0</v>
      </c>
      <c r="O55" s="490">
        <f>I55-C55</f>
        <v>0</v>
      </c>
      <c r="P55" s="490">
        <f>J55-D55</f>
        <v>0</v>
      </c>
      <c r="Q55" s="490">
        <f>K55-E55</f>
        <v>0</v>
      </c>
      <c r="R55" s="490">
        <f t="shared" ref="R55:S55" si="30">L55-F55</f>
        <v>0</v>
      </c>
      <c r="S55" s="490">
        <f t="shared" si="30"/>
        <v>0</v>
      </c>
      <c r="T55" s="182">
        <f>SUM(O55:S55)</f>
        <v>0</v>
      </c>
    </row>
    <row r="56" spans="1:20" ht="19.5" customHeight="1" x14ac:dyDescent="0.25">
      <c r="A56" s="128"/>
      <c r="B56" s="128"/>
      <c r="H56" s="216"/>
      <c r="N56" s="216"/>
      <c r="T56" s="216"/>
    </row>
    <row r="57" spans="1:20" ht="19.5" customHeight="1" x14ac:dyDescent="0.25">
      <c r="A57" s="158" t="s">
        <v>308</v>
      </c>
      <c r="B57" s="128"/>
      <c r="C57" s="136" t="s">
        <v>3</v>
      </c>
      <c r="D57" s="136" t="s">
        <v>3</v>
      </c>
      <c r="E57" s="136" t="s">
        <v>3</v>
      </c>
      <c r="F57" s="136" t="s">
        <v>3</v>
      </c>
      <c r="G57" s="136" t="s">
        <v>3</v>
      </c>
      <c r="H57" s="137" t="s">
        <v>119</v>
      </c>
      <c r="I57" s="136" t="s">
        <v>3</v>
      </c>
      <c r="J57" s="136" t="s">
        <v>3</v>
      </c>
      <c r="K57" s="136" t="s">
        <v>3</v>
      </c>
      <c r="L57" s="136" t="s">
        <v>3</v>
      </c>
      <c r="M57" s="136" t="s">
        <v>3</v>
      </c>
      <c r="N57" s="137" t="s">
        <v>119</v>
      </c>
      <c r="O57" s="136" t="s">
        <v>3</v>
      </c>
      <c r="P57" s="136" t="s">
        <v>3</v>
      </c>
      <c r="Q57" s="136" t="s">
        <v>3</v>
      </c>
      <c r="R57" s="136" t="s">
        <v>3</v>
      </c>
      <c r="S57" s="136" t="s">
        <v>3</v>
      </c>
      <c r="T57" s="137" t="s">
        <v>119</v>
      </c>
    </row>
    <row r="58" spans="1:20" s="128" customFormat="1" ht="19.5" customHeight="1" x14ac:dyDescent="0.25">
      <c r="A58" s="163">
        <v>5.0999999999999996</v>
      </c>
      <c r="B58" s="152" t="str">
        <f>IF(ISBLANK('FULL COST BUDGET'!C53),"",'FULL COST BUDGET'!C53)</f>
        <v>Domestic travel to workshops / conferences</v>
      </c>
      <c r="C58" s="139">
        <f>'FULL COST BUDGET'!G53</f>
        <v>0</v>
      </c>
      <c r="D58" s="139">
        <f>'FULL COST BUDGET'!J53</f>
        <v>0</v>
      </c>
      <c r="E58" s="139">
        <f>'FULL COST BUDGET'!M53</f>
        <v>0</v>
      </c>
      <c r="F58" s="139">
        <f>'FULL COST BUDGET'!P53</f>
        <v>0</v>
      </c>
      <c r="G58" s="139">
        <f>'FULL COST BUDGET'!S53</f>
        <v>0</v>
      </c>
      <c r="H58" s="150">
        <f>'FULL COST BUDGET'!T53</f>
        <v>0</v>
      </c>
      <c r="I58" s="141">
        <f>'CONTRACT PRICE ZAR'!G56</f>
        <v>0</v>
      </c>
      <c r="J58" s="141">
        <f>'CONTRACT PRICE ZAR'!J56</f>
        <v>0</v>
      </c>
      <c r="K58" s="141">
        <f>'CONTRACT PRICE ZAR'!M56</f>
        <v>0</v>
      </c>
      <c r="L58" s="141">
        <f>'CONTRACT PRICE ZAR'!P56</f>
        <v>0</v>
      </c>
      <c r="M58" s="141">
        <f>'CONTRACT PRICE ZAR'!S56</f>
        <v>0</v>
      </c>
      <c r="N58" s="145">
        <f>SUM(I58:M58)</f>
        <v>0</v>
      </c>
      <c r="O58" s="143">
        <f t="shared" ref="O58:S61" si="31">I58-C58</f>
        <v>0</v>
      </c>
      <c r="P58" s="143">
        <f t="shared" si="31"/>
        <v>0</v>
      </c>
      <c r="Q58" s="143">
        <f t="shared" si="31"/>
        <v>0</v>
      </c>
      <c r="R58" s="143">
        <f t="shared" si="31"/>
        <v>0</v>
      </c>
      <c r="S58" s="143">
        <f t="shared" si="31"/>
        <v>0</v>
      </c>
      <c r="T58" s="469">
        <f>SUM(O58:S58)</f>
        <v>0</v>
      </c>
    </row>
    <row r="59" spans="1:20" s="128" customFormat="1" ht="19.5" customHeight="1" x14ac:dyDescent="0.25">
      <c r="A59" s="163">
        <v>5.2</v>
      </c>
      <c r="B59" s="148" t="str">
        <f>IF(ISBLANK('FULL COST BUDGET'!C54),"",'FULL COST BUDGET'!C54)</f>
        <v>International travel to workshops / conferences</v>
      </c>
      <c r="C59" s="139">
        <f>'FULL COST BUDGET'!G54</f>
        <v>0</v>
      </c>
      <c r="D59" s="139">
        <f>'FULL COST BUDGET'!J54</f>
        <v>0</v>
      </c>
      <c r="E59" s="139">
        <f>'FULL COST BUDGET'!M54</f>
        <v>0</v>
      </c>
      <c r="F59" s="139">
        <f>'FULL COST BUDGET'!P54</f>
        <v>0</v>
      </c>
      <c r="G59" s="139">
        <f>'FULL COST BUDGET'!S54</f>
        <v>0</v>
      </c>
      <c r="H59" s="150">
        <f>'FULL COST BUDGET'!T54</f>
        <v>0</v>
      </c>
      <c r="I59" s="141">
        <f>'CONTRACT PRICE ZAR'!G57</f>
        <v>0</v>
      </c>
      <c r="J59" s="141">
        <f>'CONTRACT PRICE ZAR'!J57</f>
        <v>0</v>
      </c>
      <c r="K59" s="141">
        <f>'CONTRACT PRICE ZAR'!M57</f>
        <v>0</v>
      </c>
      <c r="L59" s="141">
        <f>'CONTRACT PRICE ZAR'!P57</f>
        <v>0</v>
      </c>
      <c r="M59" s="141">
        <f>'CONTRACT PRICE ZAR'!S57</f>
        <v>0</v>
      </c>
      <c r="N59" s="145">
        <f>SUM(I59:M59)</f>
        <v>0</v>
      </c>
      <c r="O59" s="143">
        <f t="shared" si="31"/>
        <v>0</v>
      </c>
      <c r="P59" s="143">
        <f t="shared" si="31"/>
        <v>0</v>
      </c>
      <c r="Q59" s="143">
        <f t="shared" si="31"/>
        <v>0</v>
      </c>
      <c r="R59" s="143">
        <f t="shared" si="31"/>
        <v>0</v>
      </c>
      <c r="S59" s="143">
        <f t="shared" si="31"/>
        <v>0</v>
      </c>
      <c r="T59" s="469">
        <f>SUM(O59:S59)</f>
        <v>0</v>
      </c>
    </row>
    <row r="60" spans="1:20" s="128" customFormat="1" ht="19.5" customHeight="1" x14ac:dyDescent="0.25">
      <c r="A60" s="163">
        <v>5.3</v>
      </c>
      <c r="B60" s="148" t="str">
        <f>IF(ISBLANK('FULL COST BUDGET'!C55),"",'FULL COST BUDGET'!C55)</f>
        <v>Accommodation</v>
      </c>
      <c r="C60" s="139">
        <f>'FULL COST BUDGET'!G55</f>
        <v>0</v>
      </c>
      <c r="D60" s="139">
        <f>'FULL COST BUDGET'!J55</f>
        <v>0</v>
      </c>
      <c r="E60" s="139">
        <f>'FULL COST BUDGET'!M55</f>
        <v>0</v>
      </c>
      <c r="F60" s="139">
        <f>'FULL COST BUDGET'!P55</f>
        <v>0</v>
      </c>
      <c r="G60" s="139">
        <f>'FULL COST BUDGET'!S55</f>
        <v>0</v>
      </c>
      <c r="H60" s="150">
        <f>'FULL COST BUDGET'!T55</f>
        <v>0</v>
      </c>
      <c r="I60" s="141">
        <f>'CONTRACT PRICE ZAR'!G58</f>
        <v>0</v>
      </c>
      <c r="J60" s="141">
        <f>'CONTRACT PRICE ZAR'!J58</f>
        <v>0</v>
      </c>
      <c r="K60" s="141">
        <f>'CONTRACT PRICE ZAR'!M58</f>
        <v>0</v>
      </c>
      <c r="L60" s="141">
        <f>'CONTRACT PRICE ZAR'!P58</f>
        <v>0</v>
      </c>
      <c r="M60" s="141">
        <f>'CONTRACT PRICE ZAR'!S58</f>
        <v>0</v>
      </c>
      <c r="N60" s="145">
        <f>SUM(I60:M60)</f>
        <v>0</v>
      </c>
      <c r="O60" s="143">
        <f t="shared" si="31"/>
        <v>0</v>
      </c>
      <c r="P60" s="143">
        <f t="shared" si="31"/>
        <v>0</v>
      </c>
      <c r="Q60" s="143">
        <f t="shared" si="31"/>
        <v>0</v>
      </c>
      <c r="R60" s="143">
        <f t="shared" si="31"/>
        <v>0</v>
      </c>
      <c r="S60" s="143">
        <f t="shared" si="31"/>
        <v>0</v>
      </c>
      <c r="T60" s="469">
        <f>SUM(O60:S60)</f>
        <v>0</v>
      </c>
    </row>
    <row r="61" spans="1:20" s="128" customFormat="1" ht="19.5" customHeight="1" x14ac:dyDescent="0.25">
      <c r="A61" s="163">
        <v>5.4</v>
      </c>
      <c r="B61" s="164" t="str">
        <f>IF(ISBLANK('FULL COST BUDGET'!C56),"",'FULL COST BUDGET'!C56)</f>
        <v>Registration cost</v>
      </c>
      <c r="C61" s="139">
        <f>'FULL COST BUDGET'!G56</f>
        <v>0</v>
      </c>
      <c r="D61" s="139">
        <f>'FULL COST BUDGET'!J56</f>
        <v>0</v>
      </c>
      <c r="E61" s="139">
        <f>'FULL COST BUDGET'!M56</f>
        <v>0</v>
      </c>
      <c r="F61" s="139">
        <f>'FULL COST BUDGET'!P56</f>
        <v>0</v>
      </c>
      <c r="G61" s="139">
        <f>'FULL COST BUDGET'!S56</f>
        <v>0</v>
      </c>
      <c r="H61" s="150">
        <f>'FULL COST BUDGET'!T56</f>
        <v>0</v>
      </c>
      <c r="I61" s="141">
        <f>'CONTRACT PRICE ZAR'!G59</f>
        <v>0</v>
      </c>
      <c r="J61" s="141">
        <f>'CONTRACT PRICE ZAR'!J59</f>
        <v>0</v>
      </c>
      <c r="K61" s="141">
        <f>'CONTRACT PRICE ZAR'!M59</f>
        <v>0</v>
      </c>
      <c r="L61" s="141">
        <f>'CONTRACT PRICE ZAR'!P59</f>
        <v>0</v>
      </c>
      <c r="M61" s="141">
        <f>'CONTRACT PRICE ZAR'!S59</f>
        <v>0</v>
      </c>
      <c r="N61" s="145">
        <f>SUM(I61:M61)</f>
        <v>0</v>
      </c>
      <c r="O61" s="143">
        <f t="shared" si="31"/>
        <v>0</v>
      </c>
      <c r="P61" s="143">
        <f t="shared" si="31"/>
        <v>0</v>
      </c>
      <c r="Q61" s="143">
        <f t="shared" si="31"/>
        <v>0</v>
      </c>
      <c r="R61" s="143">
        <f t="shared" si="31"/>
        <v>0</v>
      </c>
      <c r="S61" s="143">
        <f t="shared" si="31"/>
        <v>0</v>
      </c>
      <c r="T61" s="469">
        <f>SUM(O61:S61)</f>
        <v>0</v>
      </c>
    </row>
    <row r="62" spans="1:20" s="128" customFormat="1" ht="19.5" customHeight="1" x14ac:dyDescent="0.25">
      <c r="A62" s="163">
        <v>5.5</v>
      </c>
      <c r="B62" s="164" t="str">
        <f>IF(ISBLANK('FULL COST BUDGET'!C57),"",'FULL COST BUDGET'!C57)</f>
        <v>Per diems (daily allowances)</v>
      </c>
      <c r="C62" s="139">
        <f>'FULL COST BUDGET'!G57</f>
        <v>0</v>
      </c>
      <c r="D62" s="139">
        <f>'FULL COST BUDGET'!J57</f>
        <v>0</v>
      </c>
      <c r="E62" s="139">
        <f>'FULL COST BUDGET'!M57</f>
        <v>0</v>
      </c>
      <c r="F62" s="139">
        <f>'FULL COST BUDGET'!P57</f>
        <v>0</v>
      </c>
      <c r="G62" s="139">
        <f>'FULL COST BUDGET'!S57</f>
        <v>0</v>
      </c>
      <c r="H62" s="150">
        <f>'FULL COST BUDGET'!T57</f>
        <v>0</v>
      </c>
      <c r="I62" s="141">
        <f>'CONTRACT PRICE ZAR'!G60</f>
        <v>0</v>
      </c>
      <c r="J62" s="141">
        <f>'CONTRACT PRICE ZAR'!J60</f>
        <v>0</v>
      </c>
      <c r="K62" s="141">
        <f>'CONTRACT PRICE ZAR'!M60</f>
        <v>0</v>
      </c>
      <c r="L62" s="141">
        <f>'CONTRACT PRICE ZAR'!P60</f>
        <v>0</v>
      </c>
      <c r="M62" s="141">
        <f>'CONTRACT PRICE ZAR'!S60</f>
        <v>0</v>
      </c>
      <c r="N62" s="145">
        <f t="shared" ref="N62:N63" si="32">SUM(I62:M62)</f>
        <v>0</v>
      </c>
      <c r="O62" s="143">
        <f t="shared" ref="O62:O64" si="33">I62-C62</f>
        <v>0</v>
      </c>
      <c r="P62" s="143">
        <f t="shared" ref="P62:P64" si="34">J62-D62</f>
        <v>0</v>
      </c>
      <c r="Q62" s="143">
        <f t="shared" ref="Q62:Q64" si="35">K62-E62</f>
        <v>0</v>
      </c>
      <c r="R62" s="143">
        <f t="shared" ref="R62:R64" si="36">L62-F62</f>
        <v>0</v>
      </c>
      <c r="S62" s="143">
        <f t="shared" ref="S62:S64" si="37">M62-G62</f>
        <v>0</v>
      </c>
      <c r="T62" s="469">
        <f t="shared" ref="T62:T63" si="38">SUM(O62:S62)</f>
        <v>0</v>
      </c>
    </row>
    <row r="63" spans="1:20" s="128" customFormat="1" ht="19.5" customHeight="1" thickBot="1" x14ac:dyDescent="0.3">
      <c r="A63" s="163">
        <v>5.6</v>
      </c>
      <c r="B63" s="164" t="str">
        <f>IF(ISBLANK('FULL COST BUDGET'!C58),"",'FULL COST BUDGET'!C58)</f>
        <v>Other travel costs</v>
      </c>
      <c r="C63" s="139">
        <f>'FULL COST BUDGET'!G58</f>
        <v>0</v>
      </c>
      <c r="D63" s="139">
        <f>'FULL COST BUDGET'!J58</f>
        <v>0</v>
      </c>
      <c r="E63" s="139">
        <f>'FULL COST BUDGET'!M58</f>
        <v>0</v>
      </c>
      <c r="F63" s="139">
        <f>'FULL COST BUDGET'!P58</f>
        <v>0</v>
      </c>
      <c r="G63" s="139">
        <f>'FULL COST BUDGET'!S58</f>
        <v>0</v>
      </c>
      <c r="H63" s="150">
        <f>'FULL COST BUDGET'!T58</f>
        <v>0</v>
      </c>
      <c r="I63" s="141">
        <f>'CONTRACT PRICE ZAR'!G61</f>
        <v>0</v>
      </c>
      <c r="J63" s="141">
        <f>'CONTRACT PRICE ZAR'!J61</f>
        <v>0</v>
      </c>
      <c r="K63" s="141">
        <f>'CONTRACT PRICE ZAR'!M61</f>
        <v>0</v>
      </c>
      <c r="L63" s="141">
        <f>'CONTRACT PRICE ZAR'!P61</f>
        <v>0</v>
      </c>
      <c r="M63" s="141">
        <f>'CONTRACT PRICE ZAR'!S61</f>
        <v>0</v>
      </c>
      <c r="N63" s="145">
        <f t="shared" si="32"/>
        <v>0</v>
      </c>
      <c r="O63" s="143">
        <f t="shared" si="33"/>
        <v>0</v>
      </c>
      <c r="P63" s="143">
        <f t="shared" si="34"/>
        <v>0</v>
      </c>
      <c r="Q63" s="143">
        <f t="shared" si="35"/>
        <v>0</v>
      </c>
      <c r="R63" s="143">
        <f t="shared" si="36"/>
        <v>0</v>
      </c>
      <c r="S63" s="143">
        <f t="shared" si="37"/>
        <v>0</v>
      </c>
      <c r="T63" s="469">
        <f t="shared" si="38"/>
        <v>0</v>
      </c>
    </row>
    <row r="64" spans="1:20" ht="20.25" customHeight="1" thickBot="1" x14ac:dyDescent="0.3">
      <c r="A64" s="128"/>
      <c r="B64" s="474" t="str">
        <f>IF(ISBLANK('FULL COST BUDGET'!C59),"",'FULL COST BUDGET'!C59)</f>
        <v>Total travel cost, conferences etc</v>
      </c>
      <c r="C64" s="478">
        <f>'FULL COST BUDGET'!G59</f>
        <v>0</v>
      </c>
      <c r="D64" s="478">
        <f>'FULL COST BUDGET'!J59</f>
        <v>0</v>
      </c>
      <c r="E64" s="478">
        <f>'FULL COST BUDGET'!M59</f>
        <v>0</v>
      </c>
      <c r="F64" s="478">
        <f>'FULL COST BUDGET'!P59</f>
        <v>0</v>
      </c>
      <c r="G64" s="489">
        <f>'FULL COST BUDGET'!S59</f>
        <v>0</v>
      </c>
      <c r="H64" s="182">
        <f>'FULL COST BUDGET'!T59</f>
        <v>0</v>
      </c>
      <c r="I64" s="490">
        <f>'CONTRACT PRICE ZAR'!G62</f>
        <v>0</v>
      </c>
      <c r="J64" s="478">
        <f>'CONTRACT PRICE ZAR'!J62</f>
        <v>0</v>
      </c>
      <c r="K64" s="478">
        <f>'CONTRACT PRICE ZAR'!M62</f>
        <v>0</v>
      </c>
      <c r="L64" s="478">
        <f>'CONTRACT PRICE ZAR'!P62</f>
        <v>0</v>
      </c>
      <c r="M64" s="489">
        <f>'CONTRACT PRICE ZAR'!S62</f>
        <v>0</v>
      </c>
      <c r="N64" s="182">
        <f>SUM(I64:M64)</f>
        <v>0</v>
      </c>
      <c r="O64" s="490">
        <f t="shared" si="33"/>
        <v>0</v>
      </c>
      <c r="P64" s="478">
        <f t="shared" si="34"/>
        <v>0</v>
      </c>
      <c r="Q64" s="478">
        <f t="shared" si="35"/>
        <v>0</v>
      </c>
      <c r="R64" s="478">
        <f t="shared" si="36"/>
        <v>0</v>
      </c>
      <c r="S64" s="489">
        <f t="shared" si="37"/>
        <v>0</v>
      </c>
      <c r="T64" s="182">
        <f>SUM(O64:S64)</f>
        <v>0</v>
      </c>
    </row>
    <row r="65" spans="1:20" s="167" customFormat="1" ht="19.5" customHeight="1" x14ac:dyDescent="0.25">
      <c r="A65" s="166"/>
      <c r="B65" s="147"/>
      <c r="G65" s="156"/>
      <c r="H65" s="215"/>
      <c r="M65" s="156"/>
      <c r="N65" s="215"/>
      <c r="S65" s="156"/>
      <c r="T65" s="215"/>
    </row>
    <row r="66" spans="1:20" s="167" customFormat="1" ht="19.5" customHeight="1" x14ac:dyDescent="0.25">
      <c r="A66" s="132" t="s">
        <v>10</v>
      </c>
      <c r="B66" s="147"/>
      <c r="C66" s="136" t="s">
        <v>3</v>
      </c>
      <c r="D66" s="136" t="s">
        <v>3</v>
      </c>
      <c r="E66" s="136" t="s">
        <v>3</v>
      </c>
      <c r="F66" s="136" t="s">
        <v>3</v>
      </c>
      <c r="G66" s="136" t="s">
        <v>3</v>
      </c>
      <c r="H66" s="137" t="s">
        <v>119</v>
      </c>
      <c r="I66" s="136" t="s">
        <v>3</v>
      </c>
      <c r="J66" s="136" t="s">
        <v>3</v>
      </c>
      <c r="K66" s="136" t="s">
        <v>3</v>
      </c>
      <c r="L66" s="136" t="s">
        <v>3</v>
      </c>
      <c r="M66" s="136" t="s">
        <v>3</v>
      </c>
      <c r="N66" s="137" t="s">
        <v>119</v>
      </c>
      <c r="O66" s="136" t="s">
        <v>3</v>
      </c>
      <c r="P66" s="136" t="s">
        <v>3</v>
      </c>
      <c r="Q66" s="136" t="s">
        <v>3</v>
      </c>
      <c r="R66" s="136" t="s">
        <v>3</v>
      </c>
      <c r="S66" s="136" t="s">
        <v>3</v>
      </c>
      <c r="T66" s="137" t="s">
        <v>119</v>
      </c>
    </row>
    <row r="67" spans="1:20" s="166" customFormat="1" ht="19.5" customHeight="1" x14ac:dyDescent="0.25">
      <c r="A67" s="168">
        <v>6.1</v>
      </c>
      <c r="B67" s="169" t="str">
        <f>IF(ISBLANK('FULL COST BUDGET'!C62),"",'FULL COST BUDGET'!C62)</f>
        <v/>
      </c>
      <c r="C67" s="139">
        <f>'FULL COST BUDGET'!G62</f>
        <v>0</v>
      </c>
      <c r="D67" s="139">
        <f>'FULL COST BUDGET'!J62</f>
        <v>0</v>
      </c>
      <c r="E67" s="139">
        <f>'FULL COST BUDGET'!M62</f>
        <v>0</v>
      </c>
      <c r="F67" s="139">
        <f>'FULL COST BUDGET'!P62</f>
        <v>0</v>
      </c>
      <c r="G67" s="139">
        <f>'FULL COST BUDGET'!S62</f>
        <v>0</v>
      </c>
      <c r="H67" s="150">
        <f>SUM(C67,D67,E67,F67,G67)</f>
        <v>0</v>
      </c>
      <c r="I67" s="141">
        <f>'CONTRACT PRICE ZAR'!G65</f>
        <v>0</v>
      </c>
      <c r="J67" s="141">
        <f>'CONTRACT PRICE ZAR'!J65</f>
        <v>0</v>
      </c>
      <c r="K67" s="141">
        <f>'CONTRACT PRICE ZAR'!M65</f>
        <v>0</v>
      </c>
      <c r="L67" s="141">
        <f>'CONTRACT PRICE ZAR'!P65</f>
        <v>0</v>
      </c>
      <c r="M67" s="141">
        <f>'CONTRACT PRICE ZAR'!S65</f>
        <v>0</v>
      </c>
      <c r="N67" s="145">
        <f t="shared" ref="N67:N72" si="39">SUM(I67:M67)</f>
        <v>0</v>
      </c>
      <c r="O67" s="143">
        <f t="shared" ref="O67:S69" si="40">I67-C67</f>
        <v>0</v>
      </c>
      <c r="P67" s="143">
        <f t="shared" si="40"/>
        <v>0</v>
      </c>
      <c r="Q67" s="143">
        <f t="shared" si="40"/>
        <v>0</v>
      </c>
      <c r="R67" s="143">
        <f t="shared" si="40"/>
        <v>0</v>
      </c>
      <c r="S67" s="143">
        <f t="shared" si="40"/>
        <v>0</v>
      </c>
      <c r="T67" s="469">
        <f>SUM(O67:S67)</f>
        <v>0</v>
      </c>
    </row>
    <row r="68" spans="1:20" s="166" customFormat="1" ht="19.5" customHeight="1" x14ac:dyDescent="0.25">
      <c r="A68" s="168">
        <v>6.2</v>
      </c>
      <c r="B68" s="169" t="str">
        <f>IF(ISBLANK('FULL COST BUDGET'!C63),"",'FULL COST BUDGET'!C63)</f>
        <v/>
      </c>
      <c r="C68" s="139">
        <f>'FULL COST BUDGET'!G63</f>
        <v>0</v>
      </c>
      <c r="D68" s="139">
        <f>'FULL COST BUDGET'!J63</f>
        <v>0</v>
      </c>
      <c r="E68" s="139">
        <f>'FULL COST BUDGET'!M63</f>
        <v>0</v>
      </c>
      <c r="F68" s="139">
        <f>'FULL COST BUDGET'!P63</f>
        <v>0</v>
      </c>
      <c r="G68" s="139">
        <f>'FULL COST BUDGET'!S63</f>
        <v>0</v>
      </c>
      <c r="H68" s="150">
        <f>SUM(C68,D68,E68,F68,G68)</f>
        <v>0</v>
      </c>
      <c r="I68" s="141">
        <f>'CONTRACT PRICE ZAR'!G66</f>
        <v>0</v>
      </c>
      <c r="J68" s="141">
        <f>'CONTRACT PRICE ZAR'!J66</f>
        <v>0</v>
      </c>
      <c r="K68" s="141">
        <f>'CONTRACT PRICE ZAR'!M66</f>
        <v>0</v>
      </c>
      <c r="L68" s="141">
        <f>'CONTRACT PRICE ZAR'!P66</f>
        <v>0</v>
      </c>
      <c r="M68" s="141">
        <f>'CONTRACT PRICE ZAR'!S66</f>
        <v>0</v>
      </c>
      <c r="N68" s="145">
        <f t="shared" si="39"/>
        <v>0</v>
      </c>
      <c r="O68" s="143">
        <f t="shared" si="40"/>
        <v>0</v>
      </c>
      <c r="P68" s="143">
        <f t="shared" si="40"/>
        <v>0</v>
      </c>
      <c r="Q68" s="143">
        <f t="shared" si="40"/>
        <v>0</v>
      </c>
      <c r="R68" s="143">
        <f t="shared" si="40"/>
        <v>0</v>
      </c>
      <c r="S68" s="143">
        <f t="shared" si="40"/>
        <v>0</v>
      </c>
      <c r="T68" s="469">
        <f>SUM(O68:S68)</f>
        <v>0</v>
      </c>
    </row>
    <row r="69" spans="1:20" s="166" customFormat="1" ht="19.5" customHeight="1" thickBot="1" x14ac:dyDescent="0.3">
      <c r="A69" s="168">
        <v>6.3</v>
      </c>
      <c r="B69" s="486" t="str">
        <f>'CONTRACT PRICE ZAR'!C67</f>
        <v/>
      </c>
      <c r="C69" s="480">
        <f>'FULL COST BUDGET'!G64</f>
        <v>0</v>
      </c>
      <c r="D69" s="480">
        <f>'FULL COST BUDGET'!J64</f>
        <v>0</v>
      </c>
      <c r="E69" s="480">
        <f>'FULL COST BUDGET'!M64</f>
        <v>0</v>
      </c>
      <c r="F69" s="480">
        <f>'FULL COST BUDGET'!P64</f>
        <v>0</v>
      </c>
      <c r="G69" s="480">
        <f>'FULL COST BUDGET'!S64</f>
        <v>0</v>
      </c>
      <c r="H69" s="165">
        <f>SUM(C69,D69,E69,F69,G69)</f>
        <v>0</v>
      </c>
      <c r="I69" s="482">
        <f>'CONTRACT PRICE ZAR'!G67</f>
        <v>0</v>
      </c>
      <c r="J69" s="482">
        <f>'CONTRACT PRICE ZAR'!J67</f>
        <v>0</v>
      </c>
      <c r="K69" s="482">
        <f>'CONTRACT PRICE ZAR'!M67</f>
        <v>0</v>
      </c>
      <c r="L69" s="482">
        <f>'CONTRACT PRICE ZAR'!P67</f>
        <v>0</v>
      </c>
      <c r="M69" s="482">
        <f>'CONTRACT PRICE ZAR'!S67</f>
        <v>0</v>
      </c>
      <c r="N69" s="171">
        <f t="shared" si="39"/>
        <v>0</v>
      </c>
      <c r="O69" s="484">
        <f t="shared" si="40"/>
        <v>0</v>
      </c>
      <c r="P69" s="484">
        <f t="shared" si="40"/>
        <v>0</v>
      </c>
      <c r="Q69" s="484">
        <f t="shared" si="40"/>
        <v>0</v>
      </c>
      <c r="R69" s="484">
        <f t="shared" si="40"/>
        <v>0</v>
      </c>
      <c r="S69" s="484">
        <f t="shared" si="40"/>
        <v>0</v>
      </c>
      <c r="T69" s="485">
        <f>SUM(O69:S69)</f>
        <v>0</v>
      </c>
    </row>
    <row r="70" spans="1:20" s="167" customFormat="1" ht="20.25" customHeight="1" thickBot="1" x14ac:dyDescent="0.3">
      <c r="A70" s="166"/>
      <c r="B70" s="474" t="s">
        <v>162</v>
      </c>
      <c r="C70" s="478">
        <f t="shared" ref="C70:M70" si="41">SUM(C67:C69)</f>
        <v>0</v>
      </c>
      <c r="D70" s="478">
        <f t="shared" si="41"/>
        <v>0</v>
      </c>
      <c r="E70" s="478">
        <f t="shared" si="41"/>
        <v>0</v>
      </c>
      <c r="F70" s="478">
        <f t="shared" si="41"/>
        <v>0</v>
      </c>
      <c r="G70" s="489">
        <f t="shared" si="41"/>
        <v>0</v>
      </c>
      <c r="H70" s="182">
        <f t="shared" si="41"/>
        <v>0</v>
      </c>
      <c r="I70" s="490">
        <f t="shared" si="41"/>
        <v>0</v>
      </c>
      <c r="J70" s="478">
        <f t="shared" si="41"/>
        <v>0</v>
      </c>
      <c r="K70" s="478">
        <f t="shared" si="41"/>
        <v>0</v>
      </c>
      <c r="L70" s="478">
        <f t="shared" si="41"/>
        <v>0</v>
      </c>
      <c r="M70" s="489">
        <f t="shared" si="41"/>
        <v>0</v>
      </c>
      <c r="N70" s="182">
        <f t="shared" si="39"/>
        <v>0</v>
      </c>
      <c r="O70" s="490">
        <f>SUM(O67:O69)</f>
        <v>0</v>
      </c>
      <c r="P70" s="478">
        <f>SUM(P67:P69)</f>
        <v>0</v>
      </c>
      <c r="Q70" s="478">
        <f>SUM(Q67:Q69)</f>
        <v>0</v>
      </c>
      <c r="R70" s="478">
        <f>SUM(R67:R69)</f>
        <v>0</v>
      </c>
      <c r="S70" s="489">
        <f>SUM(S67:S69)</f>
        <v>0</v>
      </c>
      <c r="T70" s="182">
        <f>SUM(O70:S70)</f>
        <v>0</v>
      </c>
    </row>
    <row r="71" spans="1:20" ht="19.5" customHeight="1" thickBot="1" x14ac:dyDescent="0.3">
      <c r="A71" s="128"/>
      <c r="B71" s="155"/>
      <c r="C71" s="156"/>
      <c r="D71" s="156"/>
      <c r="E71" s="157"/>
      <c r="F71" s="156"/>
      <c r="G71" s="156"/>
      <c r="H71" s="215"/>
      <c r="I71" s="156"/>
      <c r="J71" s="156"/>
      <c r="K71" s="157"/>
      <c r="L71" s="156"/>
      <c r="M71" s="156"/>
      <c r="N71" s="215"/>
      <c r="O71" s="156"/>
      <c r="P71" s="156"/>
      <c r="Q71" s="157"/>
      <c r="R71" s="156"/>
      <c r="S71" s="156"/>
      <c r="T71" s="215"/>
    </row>
    <row r="72" spans="1:20" s="170" customFormat="1" ht="21" customHeight="1" thickBot="1" x14ac:dyDescent="0.3">
      <c r="A72" s="173" t="s">
        <v>11</v>
      </c>
      <c r="B72" s="491"/>
      <c r="C72" s="175">
        <f t="shared" ref="C72:M72" si="42">C26+C32+C52+C55+C64+C70</f>
        <v>0</v>
      </c>
      <c r="D72" s="488">
        <f t="shared" si="42"/>
        <v>0</v>
      </c>
      <c r="E72" s="175">
        <f t="shared" si="42"/>
        <v>0</v>
      </c>
      <c r="F72" s="488">
        <f t="shared" si="42"/>
        <v>0</v>
      </c>
      <c r="G72" s="176">
        <f t="shared" si="42"/>
        <v>0</v>
      </c>
      <c r="H72" s="182">
        <f t="shared" si="42"/>
        <v>0</v>
      </c>
      <c r="I72" s="177">
        <f t="shared" si="42"/>
        <v>0</v>
      </c>
      <c r="J72" s="488">
        <f t="shared" si="42"/>
        <v>0</v>
      </c>
      <c r="K72" s="175">
        <f t="shared" si="42"/>
        <v>0</v>
      </c>
      <c r="L72" s="488">
        <f t="shared" si="42"/>
        <v>0</v>
      </c>
      <c r="M72" s="176">
        <f t="shared" si="42"/>
        <v>0</v>
      </c>
      <c r="N72" s="182">
        <f t="shared" si="39"/>
        <v>0</v>
      </c>
      <c r="O72" s="177">
        <f t="shared" ref="O72:T72" si="43">O26+O32+O52+O55+O64+O70</f>
        <v>0</v>
      </c>
      <c r="P72" s="488">
        <f t="shared" si="43"/>
        <v>0</v>
      </c>
      <c r="Q72" s="175">
        <f t="shared" si="43"/>
        <v>0</v>
      </c>
      <c r="R72" s="488">
        <f t="shared" si="43"/>
        <v>0</v>
      </c>
      <c r="S72" s="176">
        <f t="shared" si="43"/>
        <v>0</v>
      </c>
      <c r="T72" s="182">
        <f t="shared" si="43"/>
        <v>0</v>
      </c>
    </row>
    <row r="73" spans="1:20" ht="19.5" customHeight="1" x14ac:dyDescent="0.25">
      <c r="A73" s="128"/>
      <c r="B73" s="155"/>
      <c r="C73" s="156"/>
      <c r="D73" s="156"/>
      <c r="E73" s="157"/>
      <c r="F73" s="156"/>
      <c r="G73" s="156"/>
      <c r="H73" s="215"/>
      <c r="I73" s="156"/>
      <c r="J73" s="156"/>
      <c r="K73" s="157"/>
      <c r="L73" s="156"/>
      <c r="M73" s="156"/>
      <c r="N73" s="215"/>
      <c r="O73" s="156"/>
      <c r="P73" s="156"/>
      <c r="Q73" s="157"/>
      <c r="R73" s="156"/>
      <c r="S73" s="156"/>
      <c r="T73" s="215"/>
    </row>
    <row r="74" spans="1:20" ht="19.5" customHeight="1" x14ac:dyDescent="0.25">
      <c r="A74" s="158" t="s">
        <v>314</v>
      </c>
      <c r="B74" s="128"/>
      <c r="C74" s="136" t="s">
        <v>3</v>
      </c>
      <c r="D74" s="136" t="s">
        <v>3</v>
      </c>
      <c r="E74" s="136" t="s">
        <v>3</v>
      </c>
      <c r="F74" s="136" t="s">
        <v>3</v>
      </c>
      <c r="G74" s="136" t="s">
        <v>3</v>
      </c>
      <c r="H74" s="137" t="s">
        <v>119</v>
      </c>
      <c r="I74" s="136" t="s">
        <v>3</v>
      </c>
      <c r="J74" s="136" t="s">
        <v>3</v>
      </c>
      <c r="K74" s="136" t="s">
        <v>3</v>
      </c>
      <c r="L74" s="136" t="s">
        <v>3</v>
      </c>
      <c r="M74" s="136" t="s">
        <v>3</v>
      </c>
      <c r="N74" s="137" t="s">
        <v>119</v>
      </c>
      <c r="O74" s="136" t="s">
        <v>3</v>
      </c>
      <c r="P74" s="136" t="s">
        <v>3</v>
      </c>
      <c r="Q74" s="136" t="s">
        <v>3</v>
      </c>
      <c r="R74" s="136" t="s">
        <v>3</v>
      </c>
      <c r="S74" s="136" t="s">
        <v>3</v>
      </c>
      <c r="T74" s="137" t="s">
        <v>119</v>
      </c>
    </row>
    <row r="75" spans="1:20" s="128" customFormat="1" ht="19.5" customHeight="1" x14ac:dyDescent="0.25">
      <c r="A75" s="168">
        <v>7.1</v>
      </c>
      <c r="B75" s="151" t="str">
        <f>'CONTRACT PRICE ZAR'!C81</f>
        <v>Departmental levy (Support cost within department)</v>
      </c>
      <c r="C75" s="139">
        <f>'FULL COST BUDGET'!G78</f>
        <v>0</v>
      </c>
      <c r="D75" s="139">
        <f>'FULL COST BUDGET'!J78</f>
        <v>0</v>
      </c>
      <c r="E75" s="139">
        <f>'FULL COST BUDGET'!M78</f>
        <v>0</v>
      </c>
      <c r="F75" s="139">
        <f>'FULL COST BUDGET'!P78</f>
        <v>0</v>
      </c>
      <c r="G75" s="139">
        <f>'FULL COST BUDGET'!S78</f>
        <v>0</v>
      </c>
      <c r="H75" s="150">
        <f>'FULL COST BUDGET'!T78</f>
        <v>0</v>
      </c>
      <c r="I75" s="141">
        <f>'CONTRACT PRICE ZAR'!G81</f>
        <v>0</v>
      </c>
      <c r="J75" s="141">
        <f>'CONTRACT PRICE ZAR'!J81</f>
        <v>0</v>
      </c>
      <c r="K75" s="141">
        <f>'CONTRACT PRICE ZAR'!M81</f>
        <v>0</v>
      </c>
      <c r="L75" s="141">
        <f>'CONTRACT PRICE ZAR'!P81</f>
        <v>0</v>
      </c>
      <c r="M75" s="141">
        <f>'CONTRACT PRICE ZAR'!S81</f>
        <v>0</v>
      </c>
      <c r="N75" s="145">
        <f>SUM(I75:M75)</f>
        <v>0</v>
      </c>
      <c r="O75" s="143">
        <f t="shared" ref="O75:S76" si="44">I75-C75</f>
        <v>0</v>
      </c>
      <c r="P75" s="143">
        <f t="shared" si="44"/>
        <v>0</v>
      </c>
      <c r="Q75" s="143">
        <f t="shared" si="44"/>
        <v>0</v>
      </c>
      <c r="R75" s="143">
        <f t="shared" si="44"/>
        <v>0</v>
      </c>
      <c r="S75" s="143">
        <f t="shared" si="44"/>
        <v>0</v>
      </c>
      <c r="T75" s="469">
        <f>SUM(O75:S75)</f>
        <v>0</v>
      </c>
    </row>
    <row r="76" spans="1:20" s="128" customFormat="1" ht="19.5" customHeight="1" thickBot="1" x14ac:dyDescent="0.3">
      <c r="A76" s="163">
        <v>7.2</v>
      </c>
      <c r="B76" s="486" t="str">
        <f>IF(ISBLANK('FULL COST BUDGET'!C79),"",'FULL COST BUDGET'!C79)</f>
        <v>Faculty levy</v>
      </c>
      <c r="C76" s="480">
        <f>'FULL COST BUDGET'!G79</f>
        <v>0</v>
      </c>
      <c r="D76" s="480">
        <f>'FULL COST BUDGET'!J79</f>
        <v>0</v>
      </c>
      <c r="E76" s="480">
        <f>'FULL COST BUDGET'!M79</f>
        <v>0</v>
      </c>
      <c r="F76" s="480">
        <f>'FULL COST BUDGET'!P79</f>
        <v>0</v>
      </c>
      <c r="G76" s="480">
        <f>'FULL COST BUDGET'!S79</f>
        <v>0</v>
      </c>
      <c r="H76" s="165">
        <f>'FULL COST BUDGET'!T79</f>
        <v>0</v>
      </c>
      <c r="I76" s="482">
        <f>'CONTRACT PRICE ZAR'!G82</f>
        <v>0</v>
      </c>
      <c r="J76" s="482">
        <f>'CONTRACT PRICE ZAR'!J82</f>
        <v>0</v>
      </c>
      <c r="K76" s="482">
        <f>'CONTRACT PRICE ZAR'!M82</f>
        <v>0</v>
      </c>
      <c r="L76" s="482">
        <f>'CONTRACT PRICE ZAR'!P82</f>
        <v>0</v>
      </c>
      <c r="M76" s="482">
        <f>'CONTRACT PRICE ZAR'!S82</f>
        <v>0</v>
      </c>
      <c r="N76" s="171">
        <f>SUM(I76:M76)</f>
        <v>0</v>
      </c>
      <c r="O76" s="484">
        <f t="shared" si="44"/>
        <v>0</v>
      </c>
      <c r="P76" s="484">
        <f t="shared" si="44"/>
        <v>0</v>
      </c>
      <c r="Q76" s="484">
        <f t="shared" si="44"/>
        <v>0</v>
      </c>
      <c r="R76" s="484">
        <f t="shared" si="44"/>
        <v>0</v>
      </c>
      <c r="S76" s="484">
        <f t="shared" si="44"/>
        <v>0</v>
      </c>
      <c r="T76" s="485">
        <f>SUM(O76:S76)</f>
        <v>0</v>
      </c>
    </row>
    <row r="77" spans="1:20" s="128" customFormat="1" ht="19.5" customHeight="1" thickBot="1" x14ac:dyDescent="0.3">
      <c r="A77" s="163"/>
      <c r="B77" s="474" t="s">
        <v>127</v>
      </c>
      <c r="C77" s="478">
        <f t="shared" ref="C77:T77" si="45">SUM(C75:C76)</f>
        <v>0</v>
      </c>
      <c r="D77" s="478">
        <f t="shared" si="45"/>
        <v>0</v>
      </c>
      <c r="E77" s="478">
        <f t="shared" si="45"/>
        <v>0</v>
      </c>
      <c r="F77" s="478">
        <f t="shared" si="45"/>
        <v>0</v>
      </c>
      <c r="G77" s="489">
        <f t="shared" si="45"/>
        <v>0</v>
      </c>
      <c r="H77" s="182">
        <f t="shared" si="45"/>
        <v>0</v>
      </c>
      <c r="I77" s="490">
        <f t="shared" si="45"/>
        <v>0</v>
      </c>
      <c r="J77" s="478">
        <f t="shared" si="45"/>
        <v>0</v>
      </c>
      <c r="K77" s="478">
        <f t="shared" si="45"/>
        <v>0</v>
      </c>
      <c r="L77" s="478">
        <f t="shared" si="45"/>
        <v>0</v>
      </c>
      <c r="M77" s="489">
        <f t="shared" si="45"/>
        <v>0</v>
      </c>
      <c r="N77" s="182">
        <f t="shared" si="45"/>
        <v>0</v>
      </c>
      <c r="O77" s="490">
        <f t="shared" si="45"/>
        <v>0</v>
      </c>
      <c r="P77" s="478">
        <f t="shared" si="45"/>
        <v>0</v>
      </c>
      <c r="Q77" s="478">
        <f t="shared" si="45"/>
        <v>0</v>
      </c>
      <c r="R77" s="478">
        <f t="shared" si="45"/>
        <v>0</v>
      </c>
      <c r="S77" s="489">
        <f t="shared" si="45"/>
        <v>0</v>
      </c>
      <c r="T77" s="182">
        <f t="shared" si="45"/>
        <v>0</v>
      </c>
    </row>
    <row r="78" spans="1:20" s="167" customFormat="1" ht="19.5" customHeight="1" thickBot="1" x14ac:dyDescent="0.3">
      <c r="A78" s="166"/>
      <c r="B78" s="166"/>
      <c r="C78" s="172"/>
      <c r="D78" s="172"/>
      <c r="E78" s="162"/>
      <c r="F78" s="172"/>
      <c r="G78" s="172"/>
      <c r="H78" s="216"/>
      <c r="I78" s="172"/>
      <c r="J78" s="172"/>
      <c r="K78" s="162"/>
      <c r="L78" s="172"/>
      <c r="M78" s="172"/>
      <c r="N78" s="216"/>
      <c r="O78" s="172"/>
      <c r="P78" s="172"/>
      <c r="Q78" s="162"/>
      <c r="R78" s="172"/>
      <c r="S78" s="172"/>
      <c r="T78" s="216"/>
    </row>
    <row r="79" spans="1:20" s="170" customFormat="1" ht="19.5" customHeight="1" thickBot="1" x14ac:dyDescent="0.3">
      <c r="A79" s="173" t="s">
        <v>311</v>
      </c>
      <c r="B79" s="174"/>
      <c r="C79" s="175">
        <f t="shared" ref="C79:T79" si="46">C72+C77</f>
        <v>0</v>
      </c>
      <c r="D79" s="175">
        <f t="shared" si="46"/>
        <v>0</v>
      </c>
      <c r="E79" s="175">
        <f t="shared" si="46"/>
        <v>0</v>
      </c>
      <c r="F79" s="175">
        <f t="shared" si="46"/>
        <v>0</v>
      </c>
      <c r="G79" s="176">
        <f t="shared" si="46"/>
        <v>0</v>
      </c>
      <c r="H79" s="182">
        <f t="shared" si="46"/>
        <v>0</v>
      </c>
      <c r="I79" s="177">
        <f t="shared" si="46"/>
        <v>0</v>
      </c>
      <c r="J79" s="175">
        <f t="shared" si="46"/>
        <v>0</v>
      </c>
      <c r="K79" s="175">
        <f t="shared" si="46"/>
        <v>0</v>
      </c>
      <c r="L79" s="175">
        <f t="shared" si="46"/>
        <v>0</v>
      </c>
      <c r="M79" s="176">
        <f t="shared" si="46"/>
        <v>0</v>
      </c>
      <c r="N79" s="182">
        <f t="shared" si="46"/>
        <v>0</v>
      </c>
      <c r="O79" s="177">
        <f t="shared" si="46"/>
        <v>0</v>
      </c>
      <c r="P79" s="175">
        <f t="shared" si="46"/>
        <v>0</v>
      </c>
      <c r="Q79" s="175">
        <f t="shared" si="46"/>
        <v>0</v>
      </c>
      <c r="R79" s="175">
        <f t="shared" si="46"/>
        <v>0</v>
      </c>
      <c r="S79" s="176">
        <f t="shared" si="46"/>
        <v>0</v>
      </c>
      <c r="T79" s="182">
        <f t="shared" si="46"/>
        <v>0</v>
      </c>
    </row>
    <row r="80" spans="1:20" ht="19.5" customHeight="1" x14ac:dyDescent="0.25">
      <c r="C80" s="156"/>
      <c r="D80" s="156"/>
      <c r="E80" s="157"/>
      <c r="F80" s="156"/>
      <c r="G80" s="172"/>
      <c r="H80" s="216"/>
      <c r="I80" s="156"/>
      <c r="J80" s="156"/>
      <c r="K80" s="157"/>
      <c r="L80" s="156"/>
      <c r="M80" s="172"/>
      <c r="N80" s="216"/>
      <c r="O80" s="156"/>
      <c r="P80" s="156"/>
      <c r="Q80" s="157"/>
      <c r="R80" s="156"/>
      <c r="S80" s="172"/>
      <c r="T80" s="216"/>
    </row>
    <row r="81" spans="1:20" ht="19.5" customHeight="1" thickBot="1" x14ac:dyDescent="0.3">
      <c r="A81" s="158" t="s">
        <v>41</v>
      </c>
      <c r="C81" s="159" t="s">
        <v>3</v>
      </c>
      <c r="D81" s="159" t="s">
        <v>3</v>
      </c>
      <c r="E81" s="159" t="s">
        <v>3</v>
      </c>
      <c r="F81" s="159" t="s">
        <v>3</v>
      </c>
      <c r="G81" s="159" t="s">
        <v>3</v>
      </c>
      <c r="H81" s="160" t="s">
        <v>119</v>
      </c>
      <c r="I81" s="159" t="s">
        <v>3</v>
      </c>
      <c r="J81" s="159" t="s">
        <v>3</v>
      </c>
      <c r="K81" s="159" t="s">
        <v>3</v>
      </c>
      <c r="L81" s="159" t="s">
        <v>3</v>
      </c>
      <c r="M81" s="159" t="s">
        <v>3</v>
      </c>
      <c r="N81" s="160" t="s">
        <v>119</v>
      </c>
      <c r="O81" s="159" t="s">
        <v>3</v>
      </c>
      <c r="P81" s="159" t="s">
        <v>3</v>
      </c>
      <c r="Q81" s="159" t="s">
        <v>3</v>
      </c>
      <c r="R81" s="159" t="s">
        <v>3</v>
      </c>
      <c r="S81" s="159" t="s">
        <v>3</v>
      </c>
      <c r="T81" s="160" t="s">
        <v>119</v>
      </c>
    </row>
    <row r="82" spans="1:20" ht="20.25" customHeight="1" thickBot="1" x14ac:dyDescent="0.3">
      <c r="B82" s="492" t="s">
        <v>339</v>
      </c>
      <c r="C82" s="478">
        <f>'FULL COST BUDGET'!G85</f>
        <v>0</v>
      </c>
      <c r="D82" s="478">
        <f>'FULL COST BUDGET'!J85</f>
        <v>0</v>
      </c>
      <c r="E82" s="478">
        <f>'FULL COST BUDGET'!M85</f>
        <v>0</v>
      </c>
      <c r="F82" s="478">
        <f>'FULL COST BUDGET'!P85</f>
        <v>0</v>
      </c>
      <c r="G82" s="489">
        <f>'FULL COST BUDGET'!S85</f>
        <v>0</v>
      </c>
      <c r="H82" s="182">
        <f>SUM(C82:G82)</f>
        <v>0</v>
      </c>
      <c r="I82" s="490">
        <f>'CONTRACT PRICE ZAR'!G88</f>
        <v>0</v>
      </c>
      <c r="J82" s="478">
        <f>'CONTRACT PRICE ZAR'!J88</f>
        <v>0</v>
      </c>
      <c r="K82" s="478">
        <f>'CONTRACT PRICE ZAR'!M88</f>
        <v>0</v>
      </c>
      <c r="L82" s="478">
        <f>'CONTRACT PRICE ZAR'!P88</f>
        <v>0</v>
      </c>
      <c r="M82" s="489">
        <f>'CONTRACT PRICE ZAR'!S88</f>
        <v>0</v>
      </c>
      <c r="N82" s="182">
        <f>SUM(I82:M82)</f>
        <v>0</v>
      </c>
      <c r="O82" s="490">
        <f t="shared" ref="O82:T82" si="47">I82-C82</f>
        <v>0</v>
      </c>
      <c r="P82" s="478">
        <f t="shared" si="47"/>
        <v>0</v>
      </c>
      <c r="Q82" s="478">
        <f t="shared" si="47"/>
        <v>0</v>
      </c>
      <c r="R82" s="478">
        <f t="shared" si="47"/>
        <v>0</v>
      </c>
      <c r="S82" s="489">
        <f t="shared" si="47"/>
        <v>0</v>
      </c>
      <c r="T82" s="182">
        <f t="shared" si="47"/>
        <v>0</v>
      </c>
    </row>
    <row r="83" spans="1:20" ht="19.5" customHeight="1" thickBot="1" x14ac:dyDescent="0.3">
      <c r="B83" s="179"/>
      <c r="C83" s="156"/>
      <c r="D83" s="156"/>
      <c r="E83" s="157"/>
      <c r="F83" s="156"/>
      <c r="G83" s="156"/>
      <c r="H83" s="215"/>
      <c r="I83" s="156"/>
      <c r="J83" s="156"/>
      <c r="K83" s="157"/>
      <c r="L83" s="156"/>
      <c r="M83" s="156"/>
      <c r="N83" s="215"/>
      <c r="O83" s="156"/>
      <c r="P83" s="156"/>
      <c r="Q83" s="157"/>
      <c r="R83" s="156"/>
      <c r="S83" s="156"/>
      <c r="T83" s="215"/>
    </row>
    <row r="84" spans="1:20" s="129" customFormat="1" ht="21" customHeight="1" thickBot="1" x14ac:dyDescent="0.3">
      <c r="A84" s="173" t="s">
        <v>12</v>
      </c>
      <c r="B84" s="181"/>
      <c r="C84" s="175">
        <f t="shared" ref="C84:T84" si="48">C79+C82</f>
        <v>0</v>
      </c>
      <c r="D84" s="175">
        <f t="shared" si="48"/>
        <v>0</v>
      </c>
      <c r="E84" s="175">
        <f t="shared" si="48"/>
        <v>0</v>
      </c>
      <c r="F84" s="175">
        <f t="shared" si="48"/>
        <v>0</v>
      </c>
      <c r="G84" s="176">
        <f t="shared" si="48"/>
        <v>0</v>
      </c>
      <c r="H84" s="182">
        <f t="shared" si="48"/>
        <v>0</v>
      </c>
      <c r="I84" s="177">
        <f t="shared" si="48"/>
        <v>0</v>
      </c>
      <c r="J84" s="175">
        <f t="shared" si="48"/>
        <v>0</v>
      </c>
      <c r="K84" s="175">
        <f t="shared" si="48"/>
        <v>0</v>
      </c>
      <c r="L84" s="175">
        <f t="shared" si="48"/>
        <v>0</v>
      </c>
      <c r="M84" s="176">
        <f t="shared" si="48"/>
        <v>0</v>
      </c>
      <c r="N84" s="182">
        <f t="shared" si="48"/>
        <v>0</v>
      </c>
      <c r="O84" s="177">
        <f t="shared" si="48"/>
        <v>0</v>
      </c>
      <c r="P84" s="175">
        <f t="shared" si="48"/>
        <v>0</v>
      </c>
      <c r="Q84" s="175">
        <f t="shared" si="48"/>
        <v>0</v>
      </c>
      <c r="R84" s="175">
        <f t="shared" si="48"/>
        <v>0</v>
      </c>
      <c r="S84" s="176">
        <f t="shared" si="48"/>
        <v>0</v>
      </c>
      <c r="T84" s="182">
        <f t="shared" si="48"/>
        <v>0</v>
      </c>
    </row>
    <row r="85" spans="1:20" s="129" customFormat="1" ht="19.5" customHeight="1" x14ac:dyDescent="0.25">
      <c r="A85" s="170"/>
      <c r="B85" s="183"/>
      <c r="C85" s="184"/>
      <c r="D85" s="184"/>
      <c r="E85" s="185"/>
      <c r="F85" s="184"/>
      <c r="G85" s="184"/>
      <c r="H85" s="185"/>
      <c r="I85" s="184"/>
      <c r="J85" s="184"/>
      <c r="K85" s="185"/>
      <c r="L85" s="184"/>
      <c r="M85" s="184"/>
      <c r="N85" s="185"/>
      <c r="O85" s="184"/>
      <c r="P85" s="184"/>
      <c r="Q85" s="185"/>
      <c r="R85" s="184"/>
      <c r="S85" s="184"/>
      <c r="T85" s="185"/>
    </row>
    <row r="86" spans="1:20" ht="19.5" customHeight="1" thickBot="1" x14ac:dyDescent="0.3">
      <c r="A86" s="186" t="s">
        <v>42</v>
      </c>
      <c r="B86" s="188"/>
      <c r="C86" s="159" t="s">
        <v>3</v>
      </c>
      <c r="D86" s="159" t="s">
        <v>3</v>
      </c>
      <c r="E86" s="159" t="s">
        <v>3</v>
      </c>
      <c r="F86" s="159" t="s">
        <v>3</v>
      </c>
      <c r="G86" s="159" t="s">
        <v>3</v>
      </c>
      <c r="H86" s="160" t="s">
        <v>119</v>
      </c>
      <c r="I86" s="159" t="s">
        <v>3</v>
      </c>
      <c r="J86" s="159" t="s">
        <v>3</v>
      </c>
      <c r="K86" s="159" t="s">
        <v>3</v>
      </c>
      <c r="L86" s="159" t="s">
        <v>3</v>
      </c>
      <c r="M86" s="159" t="s">
        <v>3</v>
      </c>
      <c r="N86" s="160" t="s">
        <v>119</v>
      </c>
      <c r="O86" s="159" t="s">
        <v>3</v>
      </c>
      <c r="P86" s="159" t="s">
        <v>3</v>
      </c>
      <c r="Q86" s="159" t="s">
        <v>3</v>
      </c>
      <c r="R86" s="159" t="s">
        <v>3</v>
      </c>
      <c r="S86" s="159" t="s">
        <v>3</v>
      </c>
      <c r="T86" s="160" t="s">
        <v>119</v>
      </c>
    </row>
    <row r="87" spans="1:20" ht="20.25" customHeight="1" thickBot="1" x14ac:dyDescent="0.3">
      <c r="A87" s="187"/>
      <c r="B87" s="189" t="str">
        <f>TEXT(IPPercentage,"0%")&amp;" of Subtotal C (only applicable if clients want to own the IP)"</f>
        <v>0% of Subtotal C (only applicable if clients want to own the IP)</v>
      </c>
      <c r="C87" s="478">
        <v>0</v>
      </c>
      <c r="D87" s="478">
        <v>0</v>
      </c>
      <c r="E87" s="478">
        <v>0</v>
      </c>
      <c r="F87" s="478">
        <v>0</v>
      </c>
      <c r="G87" s="478">
        <v>0</v>
      </c>
      <c r="H87" s="182">
        <f>SUM(C87:G87)</f>
        <v>0</v>
      </c>
      <c r="I87" s="478">
        <f>'CONTRACT PRICE ZAR'!G93</f>
        <v>0</v>
      </c>
      <c r="J87" s="478">
        <f>'CONTRACT PRICE ZAR'!J93</f>
        <v>0</v>
      </c>
      <c r="K87" s="478">
        <f>'CONTRACT PRICE ZAR'!M93</f>
        <v>0</v>
      </c>
      <c r="L87" s="478">
        <f>'CONTRACT PRICE ZAR'!P93</f>
        <v>0</v>
      </c>
      <c r="M87" s="478">
        <f>'CONTRACT PRICE ZAR'!S93</f>
        <v>0</v>
      </c>
      <c r="N87" s="182">
        <f>I87+J87+K87+L87+M87</f>
        <v>0</v>
      </c>
      <c r="O87" s="490">
        <f>I87-C87</f>
        <v>0</v>
      </c>
      <c r="P87" s="478">
        <f>J87-D87</f>
        <v>0</v>
      </c>
      <c r="Q87" s="478">
        <f>K87-E87</f>
        <v>0</v>
      </c>
      <c r="R87" s="478">
        <f>L87-F87</f>
        <v>0</v>
      </c>
      <c r="S87" s="489">
        <f>M87-G87</f>
        <v>0</v>
      </c>
      <c r="T87" s="182">
        <f>O87+P87+Q87+R87+S87</f>
        <v>0</v>
      </c>
    </row>
    <row r="88" spans="1:20" ht="19.5" customHeight="1" thickBot="1" x14ac:dyDescent="0.3">
      <c r="C88" s="156"/>
      <c r="D88" s="156"/>
      <c r="E88" s="157"/>
      <c r="F88" s="156"/>
      <c r="G88" s="156"/>
      <c r="H88" s="215"/>
      <c r="I88" s="156"/>
      <c r="J88" s="156"/>
      <c r="K88" s="157"/>
      <c r="L88" s="156"/>
      <c r="M88" s="156"/>
      <c r="N88" s="215"/>
      <c r="O88" s="156"/>
      <c r="P88" s="156"/>
      <c r="Q88" s="157"/>
      <c r="R88" s="156"/>
      <c r="S88" s="156"/>
      <c r="T88" s="215"/>
    </row>
    <row r="89" spans="1:20" ht="21" customHeight="1" thickBot="1" x14ac:dyDescent="0.3">
      <c r="A89" s="190" t="s">
        <v>13</v>
      </c>
      <c r="B89" s="191"/>
      <c r="C89" s="175">
        <f t="shared" ref="C89:T89" si="49">C84+C87</f>
        <v>0</v>
      </c>
      <c r="D89" s="175">
        <f t="shared" si="49"/>
        <v>0</v>
      </c>
      <c r="E89" s="175">
        <f t="shared" si="49"/>
        <v>0</v>
      </c>
      <c r="F89" s="175">
        <f t="shared" si="49"/>
        <v>0</v>
      </c>
      <c r="G89" s="176">
        <f t="shared" si="49"/>
        <v>0</v>
      </c>
      <c r="H89" s="182">
        <f t="shared" si="49"/>
        <v>0</v>
      </c>
      <c r="I89" s="177">
        <f t="shared" si="49"/>
        <v>0</v>
      </c>
      <c r="J89" s="175">
        <f t="shared" si="49"/>
        <v>0</v>
      </c>
      <c r="K89" s="175">
        <f t="shared" si="49"/>
        <v>0</v>
      </c>
      <c r="L89" s="175">
        <f t="shared" si="49"/>
        <v>0</v>
      </c>
      <c r="M89" s="176">
        <f t="shared" si="49"/>
        <v>0</v>
      </c>
      <c r="N89" s="182">
        <f t="shared" si="49"/>
        <v>0</v>
      </c>
      <c r="O89" s="177">
        <f t="shared" si="49"/>
        <v>0</v>
      </c>
      <c r="P89" s="175">
        <f t="shared" si="49"/>
        <v>0</v>
      </c>
      <c r="Q89" s="175">
        <f t="shared" si="49"/>
        <v>0</v>
      </c>
      <c r="R89" s="175">
        <f t="shared" si="49"/>
        <v>0</v>
      </c>
      <c r="S89" s="176">
        <f t="shared" si="49"/>
        <v>0</v>
      </c>
      <c r="T89" s="182">
        <f t="shared" si="49"/>
        <v>0</v>
      </c>
    </row>
    <row r="90" spans="1:20" ht="19.5" customHeight="1" x14ac:dyDescent="0.25">
      <c r="B90" s="192"/>
      <c r="C90" s="156"/>
      <c r="D90" s="156"/>
      <c r="E90" s="157"/>
      <c r="F90" s="156"/>
      <c r="G90" s="156"/>
      <c r="H90" s="215"/>
      <c r="I90" s="156"/>
      <c r="J90" s="156"/>
      <c r="K90" s="157"/>
      <c r="L90" s="156"/>
      <c r="M90" s="156"/>
      <c r="N90" s="215"/>
      <c r="O90" s="156"/>
      <c r="P90" s="156"/>
      <c r="Q90" s="157"/>
      <c r="R90" s="156"/>
      <c r="S90" s="156"/>
      <c r="T90" s="215"/>
    </row>
    <row r="91" spans="1:20" ht="19.5" customHeight="1" thickBot="1" x14ac:dyDescent="0.3">
      <c r="A91" s="158" t="s">
        <v>14</v>
      </c>
      <c r="B91" s="192"/>
      <c r="C91" s="159" t="s">
        <v>3</v>
      </c>
      <c r="D91" s="159" t="s">
        <v>3</v>
      </c>
      <c r="E91" s="159" t="s">
        <v>3</v>
      </c>
      <c r="F91" s="159" t="s">
        <v>3</v>
      </c>
      <c r="G91" s="159" t="s">
        <v>3</v>
      </c>
      <c r="H91" s="160" t="s">
        <v>119</v>
      </c>
      <c r="I91" s="159" t="s">
        <v>3</v>
      </c>
      <c r="J91" s="159" t="s">
        <v>3</v>
      </c>
      <c r="K91" s="159" t="s">
        <v>3</v>
      </c>
      <c r="L91" s="159" t="s">
        <v>3</v>
      </c>
      <c r="M91" s="159" t="s">
        <v>3</v>
      </c>
      <c r="N91" s="160" t="s">
        <v>119</v>
      </c>
      <c r="O91" s="159" t="s">
        <v>3</v>
      </c>
      <c r="P91" s="159" t="s">
        <v>3</v>
      </c>
      <c r="Q91" s="159" t="s">
        <v>3</v>
      </c>
      <c r="R91" s="159" t="s">
        <v>3</v>
      </c>
      <c r="S91" s="159" t="s">
        <v>3</v>
      </c>
      <c r="T91" s="160" t="s">
        <v>119</v>
      </c>
    </row>
    <row r="92" spans="1:20" ht="20.25" customHeight="1" thickBot="1" x14ac:dyDescent="0.3">
      <c r="B92" s="193" t="s">
        <v>333</v>
      </c>
      <c r="C92" s="478">
        <f>'FULL COST BUDGET'!G94</f>
        <v>0</v>
      </c>
      <c r="D92" s="478">
        <f>'FULL COST BUDGET'!J94</f>
        <v>0</v>
      </c>
      <c r="E92" s="478">
        <f>'FULL COST BUDGET'!M94</f>
        <v>0</v>
      </c>
      <c r="F92" s="478">
        <f>'FULL COST BUDGET'!P94</f>
        <v>0</v>
      </c>
      <c r="G92" s="478">
        <f>'FULL COST BUDGET'!S94</f>
        <v>0</v>
      </c>
      <c r="H92" s="182">
        <f>C92+D92+E92+F92+G92</f>
        <v>0</v>
      </c>
      <c r="I92" s="478">
        <f>'CONTRACT PRICE ZAR'!G98</f>
        <v>0</v>
      </c>
      <c r="J92" s="478">
        <f>'CONTRACT PRICE ZAR'!J98</f>
        <v>0</v>
      </c>
      <c r="K92" s="478">
        <f>'CONTRACT PRICE ZAR'!M98</f>
        <v>0</v>
      </c>
      <c r="L92" s="478">
        <f>'CONTRACT PRICE ZAR'!P98</f>
        <v>0</v>
      </c>
      <c r="M92" s="478">
        <f>'CONTRACT PRICE ZAR'!S98</f>
        <v>0</v>
      </c>
      <c r="N92" s="182">
        <f>I92+J92+K92+L92+M92</f>
        <v>0</v>
      </c>
      <c r="O92" s="490">
        <f>I92-C92</f>
        <v>0</v>
      </c>
      <c r="P92" s="478">
        <f>J92-D92</f>
        <v>0</v>
      </c>
      <c r="Q92" s="478">
        <f>K92-E92</f>
        <v>0</v>
      </c>
      <c r="R92" s="478">
        <f>L92-F92</f>
        <v>0</v>
      </c>
      <c r="S92" s="489">
        <f>M92-G92</f>
        <v>0</v>
      </c>
      <c r="T92" s="182">
        <f>O92+P92+Q92+R92+S92</f>
        <v>0</v>
      </c>
    </row>
    <row r="93" spans="1:20" s="167" customFormat="1" ht="19.5" customHeight="1" x14ac:dyDescent="0.25">
      <c r="B93" s="179"/>
      <c r="C93" s="156"/>
      <c r="D93" s="156"/>
      <c r="E93" s="157"/>
      <c r="F93" s="156"/>
      <c r="G93" s="156"/>
      <c r="H93" s="215"/>
      <c r="I93" s="156"/>
      <c r="J93" s="156"/>
      <c r="K93" s="157"/>
      <c r="L93" s="156"/>
      <c r="M93" s="156"/>
      <c r="N93" s="215"/>
      <c r="O93" s="156"/>
      <c r="P93" s="156"/>
      <c r="Q93" s="157"/>
      <c r="R93" s="156"/>
      <c r="S93" s="156"/>
      <c r="T93" s="215"/>
    </row>
    <row r="94" spans="1:20" ht="19.5" customHeight="1" x14ac:dyDescent="0.25">
      <c r="A94" s="158" t="s">
        <v>15</v>
      </c>
      <c r="C94" s="136" t="s">
        <v>3</v>
      </c>
      <c r="D94" s="136" t="s">
        <v>3</v>
      </c>
      <c r="E94" s="136" t="s">
        <v>3</v>
      </c>
      <c r="F94" s="136" t="s">
        <v>3</v>
      </c>
      <c r="G94" s="136" t="s">
        <v>3</v>
      </c>
      <c r="H94" s="137" t="s">
        <v>119</v>
      </c>
      <c r="I94" s="136" t="s">
        <v>3</v>
      </c>
      <c r="J94" s="136" t="s">
        <v>3</v>
      </c>
      <c r="K94" s="136" t="s">
        <v>3</v>
      </c>
      <c r="L94" s="136" t="s">
        <v>3</v>
      </c>
      <c r="M94" s="136" t="s">
        <v>3</v>
      </c>
      <c r="N94" s="137" t="s">
        <v>119</v>
      </c>
      <c r="O94" s="136" t="s">
        <v>3</v>
      </c>
      <c r="P94" s="136" t="s">
        <v>3</v>
      </c>
      <c r="Q94" s="136" t="s">
        <v>3</v>
      </c>
      <c r="R94" s="136" t="s">
        <v>3</v>
      </c>
      <c r="S94" s="136" t="s">
        <v>3</v>
      </c>
      <c r="T94" s="137" t="s">
        <v>119</v>
      </c>
    </row>
    <row r="95" spans="1:20" s="128" customFormat="1" ht="19.5" customHeight="1" x14ac:dyDescent="0.25">
      <c r="A95" s="128">
        <v>11.1</v>
      </c>
      <c r="B95" s="194" t="str">
        <f>IF(ISBLANK('FULL COST BUDGET'!C98),"",'FULL COST BUDGET'!C98)</f>
        <v>Undergraduate Bursaries</v>
      </c>
      <c r="C95" s="195">
        <f>'FULL COST BUDGET'!G98</f>
        <v>0</v>
      </c>
      <c r="D95" s="195">
        <f>'FULL COST BUDGET'!J98</f>
        <v>0</v>
      </c>
      <c r="E95" s="195">
        <f>'FULL COST BUDGET'!M98</f>
        <v>0</v>
      </c>
      <c r="F95" s="195">
        <f>'FULL COST BUDGET'!P98</f>
        <v>0</v>
      </c>
      <c r="G95" s="195">
        <f>'FULL COST BUDGET'!S98</f>
        <v>0</v>
      </c>
      <c r="H95" s="150">
        <f>'FULL COST BUDGET'!T98</f>
        <v>0</v>
      </c>
      <c r="I95" s="178">
        <f>'CONTRACT PRICE ZAR'!G101</f>
        <v>0</v>
      </c>
      <c r="J95" s="178">
        <f>'CONTRACT PRICE ZAR'!J101</f>
        <v>0</v>
      </c>
      <c r="K95" s="178">
        <f>'CONTRACT PRICE ZAR'!M101</f>
        <v>0</v>
      </c>
      <c r="L95" s="178">
        <f>'CONTRACT PRICE ZAR'!P101</f>
        <v>0</v>
      </c>
      <c r="M95" s="178">
        <f>'CONTRACT PRICE ZAR'!S101</f>
        <v>0</v>
      </c>
      <c r="N95" s="145">
        <f>SUM(I95:M95)</f>
        <v>0</v>
      </c>
      <c r="O95" s="143">
        <f t="shared" ref="O95:S96" si="50">I95-C95</f>
        <v>0</v>
      </c>
      <c r="P95" s="143">
        <f t="shared" si="50"/>
        <v>0</v>
      </c>
      <c r="Q95" s="143">
        <f t="shared" si="50"/>
        <v>0</v>
      </c>
      <c r="R95" s="143">
        <f t="shared" si="50"/>
        <v>0</v>
      </c>
      <c r="S95" s="143">
        <f t="shared" si="50"/>
        <v>0</v>
      </c>
      <c r="T95" s="469">
        <f>SUM(O95:S95)</f>
        <v>0</v>
      </c>
    </row>
    <row r="96" spans="1:20" s="128" customFormat="1" ht="19.5" customHeight="1" thickBot="1" x14ac:dyDescent="0.3">
      <c r="A96" s="128">
        <v>11.2</v>
      </c>
      <c r="B96" s="487" t="str">
        <f>IF(ISBLANK('FULL COST BUDGET'!C99),"",'FULL COST BUDGET'!C99)</f>
        <v>Postgraduate Bursaries</v>
      </c>
      <c r="C96" s="493">
        <f>'FULL COST BUDGET'!G99</f>
        <v>0</v>
      </c>
      <c r="D96" s="493">
        <f>'FULL COST BUDGET'!J99</f>
        <v>0</v>
      </c>
      <c r="E96" s="493">
        <f>'FULL COST BUDGET'!M99</f>
        <v>0</v>
      </c>
      <c r="F96" s="493">
        <f>'FULL COST BUDGET'!P99</f>
        <v>0</v>
      </c>
      <c r="G96" s="493">
        <f>'FULL COST BUDGET'!S99</f>
        <v>0</v>
      </c>
      <c r="H96" s="165">
        <f>'FULL COST BUDGET'!T99</f>
        <v>0</v>
      </c>
      <c r="I96" s="494">
        <f>'CONTRACT PRICE ZAR'!G102</f>
        <v>0</v>
      </c>
      <c r="J96" s="494">
        <f>'CONTRACT PRICE ZAR'!J102</f>
        <v>0</v>
      </c>
      <c r="K96" s="494">
        <f>'CONTRACT PRICE ZAR'!M102</f>
        <v>0</v>
      </c>
      <c r="L96" s="494">
        <f>'CONTRACT PRICE ZAR'!P102</f>
        <v>0</v>
      </c>
      <c r="M96" s="494">
        <f>'CONTRACT PRICE ZAR'!S102</f>
        <v>0</v>
      </c>
      <c r="N96" s="171">
        <f>SUM(I96:M96)</f>
        <v>0</v>
      </c>
      <c r="O96" s="484">
        <f t="shared" si="50"/>
        <v>0</v>
      </c>
      <c r="P96" s="484">
        <f t="shared" si="50"/>
        <v>0</v>
      </c>
      <c r="Q96" s="484">
        <f t="shared" si="50"/>
        <v>0</v>
      </c>
      <c r="R96" s="484">
        <f t="shared" si="50"/>
        <v>0</v>
      </c>
      <c r="S96" s="484">
        <f t="shared" si="50"/>
        <v>0</v>
      </c>
      <c r="T96" s="485">
        <f>SUM(O96:S96)</f>
        <v>0</v>
      </c>
    </row>
    <row r="97" spans="1:20" s="128" customFormat="1" ht="20.25" customHeight="1" thickBot="1" x14ac:dyDescent="0.3">
      <c r="B97" s="474" t="s">
        <v>128</v>
      </c>
      <c r="C97" s="478">
        <f t="shared" ref="C97:T97" si="51">SUM(C95:C96)</f>
        <v>0</v>
      </c>
      <c r="D97" s="478">
        <f t="shared" si="51"/>
        <v>0</v>
      </c>
      <c r="E97" s="478">
        <f t="shared" si="51"/>
        <v>0</v>
      </c>
      <c r="F97" s="478">
        <f t="shared" si="51"/>
        <v>0</v>
      </c>
      <c r="G97" s="489">
        <f t="shared" si="51"/>
        <v>0</v>
      </c>
      <c r="H97" s="182">
        <f t="shared" si="51"/>
        <v>0</v>
      </c>
      <c r="I97" s="490">
        <f t="shared" si="51"/>
        <v>0</v>
      </c>
      <c r="J97" s="478">
        <f t="shared" si="51"/>
        <v>0</v>
      </c>
      <c r="K97" s="478">
        <f t="shared" si="51"/>
        <v>0</v>
      </c>
      <c r="L97" s="478">
        <f t="shared" si="51"/>
        <v>0</v>
      </c>
      <c r="M97" s="489">
        <f t="shared" si="51"/>
        <v>0</v>
      </c>
      <c r="N97" s="182">
        <f t="shared" si="51"/>
        <v>0</v>
      </c>
      <c r="O97" s="490">
        <f t="shared" si="51"/>
        <v>0</v>
      </c>
      <c r="P97" s="478">
        <f t="shared" si="51"/>
        <v>0</v>
      </c>
      <c r="Q97" s="478">
        <f t="shared" si="51"/>
        <v>0</v>
      </c>
      <c r="R97" s="478">
        <f t="shared" si="51"/>
        <v>0</v>
      </c>
      <c r="S97" s="489">
        <f t="shared" si="51"/>
        <v>0</v>
      </c>
      <c r="T97" s="182">
        <f t="shared" si="51"/>
        <v>0</v>
      </c>
    </row>
    <row r="98" spans="1:20" ht="19.5" customHeight="1" thickBot="1" x14ac:dyDescent="0.3">
      <c r="C98" s="172"/>
      <c r="D98" s="172"/>
      <c r="E98" s="162"/>
      <c r="F98" s="172"/>
      <c r="G98" s="172"/>
      <c r="H98" s="216"/>
      <c r="I98" s="172"/>
      <c r="J98" s="172"/>
      <c r="K98" s="162"/>
      <c r="L98" s="172"/>
      <c r="M98" s="172"/>
      <c r="N98" s="216"/>
      <c r="O98" s="172"/>
      <c r="P98" s="172"/>
      <c r="Q98" s="162"/>
      <c r="R98" s="172"/>
      <c r="S98" s="172"/>
      <c r="T98" s="216"/>
    </row>
    <row r="99" spans="1:20" s="129" customFormat="1" ht="22.5" customHeight="1" thickBot="1" x14ac:dyDescent="0.3">
      <c r="A99" s="173" t="s">
        <v>140</v>
      </c>
      <c r="B99" s="180"/>
      <c r="C99" s="176">
        <f t="shared" ref="C99:T99" si="52">SUM(C97,C92,C89)</f>
        <v>0</v>
      </c>
      <c r="D99" s="175">
        <f t="shared" si="52"/>
        <v>0</v>
      </c>
      <c r="E99" s="488">
        <f t="shared" si="52"/>
        <v>0</v>
      </c>
      <c r="F99" s="175">
        <f t="shared" si="52"/>
        <v>0</v>
      </c>
      <c r="G99" s="488">
        <f t="shared" si="52"/>
        <v>0</v>
      </c>
      <c r="H99" s="182">
        <f t="shared" si="52"/>
        <v>0</v>
      </c>
      <c r="I99" s="488">
        <f t="shared" si="52"/>
        <v>0</v>
      </c>
      <c r="J99" s="175">
        <f t="shared" si="52"/>
        <v>0</v>
      </c>
      <c r="K99" s="488">
        <f t="shared" si="52"/>
        <v>0</v>
      </c>
      <c r="L99" s="175">
        <f t="shared" si="52"/>
        <v>0</v>
      </c>
      <c r="M99" s="488">
        <f t="shared" si="52"/>
        <v>0</v>
      </c>
      <c r="N99" s="182">
        <f t="shared" si="52"/>
        <v>0</v>
      </c>
      <c r="O99" s="495">
        <f t="shared" si="52"/>
        <v>0</v>
      </c>
      <c r="P99" s="497">
        <f t="shared" si="52"/>
        <v>0</v>
      </c>
      <c r="Q99" s="495">
        <f t="shared" si="52"/>
        <v>0</v>
      </c>
      <c r="R99" s="497">
        <f t="shared" si="52"/>
        <v>0</v>
      </c>
      <c r="S99" s="495">
        <f t="shared" si="52"/>
        <v>0</v>
      </c>
      <c r="T99" s="496">
        <f t="shared" si="52"/>
        <v>0</v>
      </c>
    </row>
    <row r="100" spans="1:20" x14ac:dyDescent="0.25">
      <c r="A100" s="129"/>
      <c r="D100" s="162"/>
      <c r="E100" s="162"/>
      <c r="G100" s="162"/>
      <c r="J100" s="162"/>
      <c r="K100" s="162"/>
      <c r="M100" s="162"/>
      <c r="P100" s="162"/>
      <c r="Q100" s="162"/>
      <c r="S100" s="162"/>
    </row>
    <row r="101" spans="1:20" ht="16.2" thickBot="1" x14ac:dyDescent="0.3">
      <c r="A101" s="173" t="s">
        <v>415</v>
      </c>
      <c r="B101" s="173"/>
      <c r="D101" s="162"/>
      <c r="E101" s="162"/>
      <c r="G101" s="864">
        <f>T99</f>
        <v>0</v>
      </c>
      <c r="J101" s="162"/>
      <c r="K101" s="162"/>
      <c r="M101" s="162"/>
      <c r="P101" s="162"/>
      <c r="Q101" s="162"/>
      <c r="S101" s="162"/>
    </row>
    <row r="102" spans="1:20" ht="15.6" x14ac:dyDescent="0.25">
      <c r="A102" s="196"/>
      <c r="B102" s="196"/>
      <c r="D102" s="162"/>
      <c r="E102" s="162"/>
      <c r="G102" s="162"/>
      <c r="J102" s="162"/>
      <c r="K102" s="162"/>
      <c r="M102" s="162"/>
      <c r="P102" s="162"/>
      <c r="Q102" s="162"/>
      <c r="S102" s="162"/>
    </row>
    <row r="103" spans="1:20" ht="15.6" x14ac:dyDescent="0.25">
      <c r="A103" s="915" t="s">
        <v>330</v>
      </c>
      <c r="B103" s="916"/>
      <c r="D103" s="162"/>
      <c r="E103" s="162"/>
      <c r="G103" s="162"/>
      <c r="J103" s="162"/>
      <c r="K103" s="162"/>
      <c r="M103" s="162"/>
      <c r="P103" s="162"/>
      <c r="Q103" s="162"/>
      <c r="S103" s="162"/>
    </row>
    <row r="104" spans="1:20" ht="15.6" x14ac:dyDescent="0.25">
      <c r="A104" s="915" t="s">
        <v>414</v>
      </c>
      <c r="B104" s="916"/>
      <c r="D104" s="162"/>
      <c r="E104" s="162"/>
      <c r="G104" s="162"/>
      <c r="J104" s="162"/>
      <c r="K104" s="162"/>
      <c r="M104" s="162"/>
      <c r="P104" s="162"/>
      <c r="Q104" s="162"/>
      <c r="S104" s="162"/>
    </row>
    <row r="105" spans="1:20" ht="15.6" x14ac:dyDescent="0.25">
      <c r="A105" s="916"/>
      <c r="B105" s="916"/>
      <c r="D105" s="162"/>
      <c r="E105" s="162"/>
      <c r="G105" s="162"/>
      <c r="J105" s="162"/>
      <c r="K105" s="162"/>
      <c r="M105" s="162"/>
      <c r="P105" s="162"/>
      <c r="Q105" s="162"/>
      <c r="S105" s="162"/>
    </row>
    <row r="106" spans="1:20" x14ac:dyDescent="0.25">
      <c r="D106" s="162"/>
      <c r="E106" s="162"/>
      <c r="G106" s="162"/>
      <c r="J106" s="162"/>
      <c r="K106" s="162"/>
      <c r="M106" s="162"/>
      <c r="P106" s="162"/>
      <c r="Q106" s="162"/>
      <c r="S106" s="162"/>
    </row>
    <row r="107" spans="1:20" x14ac:dyDescent="0.25">
      <c r="D107" s="162"/>
      <c r="E107" s="162"/>
      <c r="G107" s="162"/>
      <c r="J107" s="162"/>
      <c r="K107" s="162"/>
      <c r="M107" s="162"/>
      <c r="P107" s="162"/>
      <c r="Q107" s="162"/>
      <c r="S107" s="162"/>
    </row>
    <row r="108" spans="1:20" x14ac:dyDescent="0.25">
      <c r="D108" s="162"/>
      <c r="E108" s="162"/>
      <c r="G108" s="162"/>
      <c r="J108" s="162"/>
      <c r="K108" s="162"/>
      <c r="M108" s="162"/>
      <c r="P108" s="162"/>
      <c r="Q108" s="162"/>
      <c r="S108" s="162"/>
    </row>
    <row r="109" spans="1:20" x14ac:dyDescent="0.25">
      <c r="D109" s="162"/>
      <c r="E109" s="162"/>
      <c r="G109" s="162"/>
      <c r="J109" s="162"/>
      <c r="K109" s="162"/>
      <c r="M109" s="162"/>
      <c r="P109" s="162"/>
      <c r="Q109" s="162"/>
      <c r="S109" s="162"/>
    </row>
    <row r="110" spans="1:20" x14ac:dyDescent="0.25">
      <c r="D110" s="162"/>
      <c r="E110" s="162"/>
      <c r="G110" s="162"/>
      <c r="J110" s="162"/>
      <c r="K110" s="162"/>
      <c r="M110" s="162"/>
      <c r="P110" s="162"/>
      <c r="Q110" s="162"/>
      <c r="S110" s="162"/>
    </row>
    <row r="111" spans="1:20" x14ac:dyDescent="0.25">
      <c r="D111" s="162"/>
      <c r="E111" s="162"/>
      <c r="G111" s="162"/>
      <c r="J111" s="162"/>
      <c r="K111" s="162"/>
      <c r="M111" s="162"/>
      <c r="P111" s="162"/>
      <c r="Q111" s="162"/>
      <c r="S111" s="162"/>
    </row>
    <row r="112" spans="1:20" x14ac:dyDescent="0.25">
      <c r="D112" s="162"/>
      <c r="E112" s="162"/>
      <c r="G112" s="162"/>
      <c r="J112" s="162"/>
      <c r="K112" s="162"/>
      <c r="M112" s="162"/>
      <c r="P112" s="162"/>
      <c r="Q112" s="162"/>
      <c r="S112" s="162"/>
    </row>
    <row r="113" spans="4:19" x14ac:dyDescent="0.25">
      <c r="D113" s="162"/>
      <c r="E113" s="162"/>
      <c r="G113" s="162"/>
      <c r="J113" s="162"/>
      <c r="K113" s="162"/>
      <c r="M113" s="162"/>
      <c r="P113" s="162"/>
      <c r="Q113" s="162"/>
      <c r="S113" s="162"/>
    </row>
    <row r="114" spans="4:19" x14ac:dyDescent="0.25">
      <c r="D114" s="162"/>
      <c r="E114" s="162"/>
      <c r="G114" s="162"/>
      <c r="J114" s="162"/>
      <c r="K114" s="162"/>
      <c r="M114" s="162"/>
      <c r="P114" s="162"/>
      <c r="Q114" s="162"/>
      <c r="S114" s="162"/>
    </row>
    <row r="115" spans="4:19" x14ac:dyDescent="0.25">
      <c r="D115" s="162"/>
      <c r="E115" s="162"/>
      <c r="G115" s="162"/>
      <c r="J115" s="162"/>
      <c r="K115" s="162"/>
      <c r="M115" s="162"/>
      <c r="P115" s="162"/>
      <c r="Q115" s="162"/>
      <c r="S115" s="162"/>
    </row>
    <row r="116" spans="4:19" x14ac:dyDescent="0.25">
      <c r="D116" s="162"/>
      <c r="E116" s="162"/>
      <c r="G116" s="162"/>
      <c r="J116" s="162"/>
      <c r="K116" s="162"/>
      <c r="M116" s="162"/>
      <c r="P116" s="162"/>
      <c r="Q116" s="162"/>
      <c r="S116" s="162"/>
    </row>
    <row r="117" spans="4:19" x14ac:dyDescent="0.25">
      <c r="D117" s="162"/>
      <c r="E117" s="162"/>
      <c r="G117" s="162"/>
      <c r="J117" s="162"/>
      <c r="K117" s="162"/>
      <c r="M117" s="162"/>
      <c r="P117" s="162"/>
      <c r="Q117" s="162"/>
      <c r="S117" s="162"/>
    </row>
    <row r="118" spans="4:19" x14ac:dyDescent="0.25">
      <c r="D118" s="162"/>
      <c r="E118" s="162"/>
      <c r="G118" s="162"/>
      <c r="J118" s="162"/>
      <c r="K118" s="162"/>
      <c r="M118" s="162"/>
      <c r="P118" s="162"/>
      <c r="Q118" s="162"/>
      <c r="S118" s="162"/>
    </row>
    <row r="119" spans="4:19" x14ac:dyDescent="0.25">
      <c r="D119" s="162"/>
      <c r="E119" s="162"/>
      <c r="G119" s="162"/>
      <c r="J119" s="162"/>
      <c r="K119" s="162"/>
      <c r="M119" s="162"/>
      <c r="P119" s="162"/>
      <c r="Q119" s="162"/>
      <c r="S119" s="162"/>
    </row>
    <row r="120" spans="4:19" x14ac:dyDescent="0.25">
      <c r="D120" s="162"/>
      <c r="E120" s="162"/>
      <c r="F120" s="162"/>
      <c r="G120" s="162"/>
      <c r="J120" s="162"/>
      <c r="K120" s="162"/>
      <c r="L120" s="162"/>
      <c r="M120" s="162"/>
      <c r="P120" s="162"/>
      <c r="Q120" s="162"/>
      <c r="R120" s="162"/>
      <c r="S120" s="162"/>
    </row>
    <row r="121" spans="4:19" x14ac:dyDescent="0.25">
      <c r="D121" s="162"/>
      <c r="E121" s="162"/>
      <c r="F121" s="162"/>
      <c r="G121" s="162"/>
      <c r="J121" s="162"/>
      <c r="K121" s="162"/>
      <c r="L121" s="162"/>
      <c r="M121" s="162"/>
      <c r="P121" s="162"/>
      <c r="Q121" s="162"/>
      <c r="R121" s="162"/>
      <c r="S121" s="162"/>
    </row>
    <row r="122" spans="4:19" x14ac:dyDescent="0.25">
      <c r="D122" s="162"/>
      <c r="E122" s="162"/>
      <c r="F122" s="162"/>
      <c r="G122" s="162"/>
      <c r="J122" s="162"/>
      <c r="K122" s="162"/>
      <c r="L122" s="162"/>
      <c r="M122" s="162"/>
      <c r="P122" s="162"/>
      <c r="Q122" s="162"/>
      <c r="R122" s="162"/>
      <c r="S122" s="162"/>
    </row>
    <row r="123" spans="4:19" x14ac:dyDescent="0.25">
      <c r="D123" s="162"/>
      <c r="E123" s="162"/>
      <c r="F123" s="162"/>
      <c r="G123" s="162"/>
      <c r="J123" s="162"/>
      <c r="K123" s="162"/>
      <c r="L123" s="162"/>
      <c r="M123" s="162"/>
      <c r="P123" s="162"/>
      <c r="Q123" s="162"/>
      <c r="R123" s="162"/>
      <c r="S123" s="162"/>
    </row>
    <row r="124" spans="4:19" x14ac:dyDescent="0.25">
      <c r="D124" s="162"/>
      <c r="E124" s="162"/>
      <c r="F124" s="162"/>
      <c r="G124" s="162"/>
      <c r="J124" s="162"/>
      <c r="K124" s="162"/>
      <c r="L124" s="162"/>
      <c r="M124" s="162"/>
      <c r="P124" s="162"/>
      <c r="Q124" s="162"/>
      <c r="R124" s="162"/>
      <c r="S124" s="162"/>
    </row>
    <row r="125" spans="4:19" x14ac:dyDescent="0.25">
      <c r="D125" s="162"/>
      <c r="E125" s="162"/>
      <c r="F125" s="162"/>
      <c r="G125" s="162"/>
      <c r="J125" s="162"/>
      <c r="K125" s="162"/>
      <c r="L125" s="162"/>
      <c r="M125" s="162"/>
      <c r="P125" s="162"/>
      <c r="Q125" s="162"/>
      <c r="R125" s="162"/>
      <c r="S125" s="162"/>
    </row>
    <row r="126" spans="4:19" x14ac:dyDescent="0.25">
      <c r="D126" s="162"/>
      <c r="E126" s="162"/>
      <c r="F126" s="162"/>
      <c r="G126" s="162"/>
      <c r="J126" s="162"/>
      <c r="K126" s="162"/>
      <c r="L126" s="162"/>
      <c r="M126" s="162"/>
      <c r="P126" s="162"/>
      <c r="Q126" s="162"/>
      <c r="R126" s="162"/>
      <c r="S126" s="162"/>
    </row>
    <row r="127" spans="4:19" x14ac:dyDescent="0.25">
      <c r="D127" s="162"/>
      <c r="E127" s="162"/>
      <c r="F127" s="162"/>
      <c r="G127" s="162"/>
      <c r="J127" s="162"/>
      <c r="K127" s="162"/>
      <c r="L127" s="162"/>
      <c r="M127" s="162"/>
      <c r="P127" s="162"/>
      <c r="Q127" s="162"/>
      <c r="R127" s="162"/>
      <c r="S127" s="162"/>
    </row>
    <row r="128" spans="4:19" x14ac:dyDescent="0.25">
      <c r="D128" s="162"/>
      <c r="E128" s="162"/>
      <c r="F128" s="162"/>
      <c r="G128" s="162"/>
      <c r="J128" s="162"/>
      <c r="K128" s="162"/>
      <c r="L128" s="162"/>
      <c r="M128" s="162"/>
      <c r="P128" s="162"/>
      <c r="Q128" s="162"/>
      <c r="R128" s="162"/>
      <c r="S128" s="162"/>
    </row>
    <row r="129" spans="4:19" x14ac:dyDescent="0.25">
      <c r="D129" s="162"/>
      <c r="E129" s="162"/>
      <c r="F129" s="162"/>
      <c r="G129" s="162"/>
      <c r="J129" s="162"/>
      <c r="K129" s="162"/>
      <c r="L129" s="162"/>
      <c r="M129" s="162"/>
      <c r="P129" s="162"/>
      <c r="Q129" s="162"/>
      <c r="R129" s="162"/>
      <c r="S129" s="162"/>
    </row>
    <row r="130" spans="4:19" x14ac:dyDescent="0.25">
      <c r="D130" s="162"/>
      <c r="E130" s="162"/>
      <c r="F130" s="162"/>
      <c r="G130" s="162"/>
      <c r="J130" s="162"/>
      <c r="K130" s="162"/>
      <c r="L130" s="162"/>
      <c r="M130" s="162"/>
      <c r="P130" s="162"/>
      <c r="Q130" s="162"/>
      <c r="R130" s="162"/>
      <c r="S130" s="162"/>
    </row>
    <row r="131" spans="4:19" x14ac:dyDescent="0.25">
      <c r="D131" s="162"/>
      <c r="E131" s="162"/>
      <c r="F131" s="162"/>
      <c r="G131" s="162"/>
      <c r="J131" s="162"/>
      <c r="K131" s="162"/>
      <c r="L131" s="162"/>
      <c r="M131" s="162"/>
      <c r="P131" s="162"/>
      <c r="Q131" s="162"/>
      <c r="R131" s="162"/>
      <c r="S131" s="162"/>
    </row>
    <row r="132" spans="4:19" x14ac:dyDescent="0.25">
      <c r="D132" s="162"/>
      <c r="E132" s="162"/>
      <c r="F132" s="162"/>
      <c r="G132" s="162"/>
      <c r="J132" s="162"/>
      <c r="K132" s="162"/>
      <c r="L132" s="162"/>
      <c r="M132" s="162"/>
      <c r="P132" s="162"/>
      <c r="Q132" s="162"/>
      <c r="R132" s="162"/>
      <c r="S132" s="162"/>
    </row>
    <row r="133" spans="4:19" x14ac:dyDescent="0.25">
      <c r="D133" s="162"/>
      <c r="E133" s="162"/>
      <c r="F133" s="162"/>
      <c r="G133" s="162"/>
      <c r="J133" s="162"/>
      <c r="K133" s="162"/>
      <c r="L133" s="162"/>
      <c r="M133" s="162"/>
      <c r="P133" s="162"/>
      <c r="Q133" s="162"/>
      <c r="R133" s="162"/>
      <c r="S133" s="162"/>
    </row>
    <row r="134" spans="4:19" x14ac:dyDescent="0.25">
      <c r="D134" s="162"/>
      <c r="E134" s="162"/>
      <c r="F134" s="162"/>
      <c r="G134" s="162"/>
      <c r="J134" s="162"/>
      <c r="K134" s="162"/>
      <c r="L134" s="162"/>
      <c r="M134" s="162"/>
      <c r="P134" s="162"/>
      <c r="Q134" s="162"/>
      <c r="R134" s="162"/>
      <c r="S134" s="162"/>
    </row>
    <row r="135" spans="4:19" x14ac:dyDescent="0.25">
      <c r="D135" s="162"/>
      <c r="E135" s="162"/>
      <c r="F135" s="162"/>
      <c r="G135" s="162"/>
      <c r="J135" s="162"/>
      <c r="K135" s="162"/>
      <c r="L135" s="162"/>
      <c r="M135" s="162"/>
      <c r="P135" s="162"/>
      <c r="Q135" s="162"/>
      <c r="R135" s="162"/>
      <c r="S135" s="162"/>
    </row>
    <row r="136" spans="4:19" x14ac:dyDescent="0.25">
      <c r="D136" s="162"/>
      <c r="E136" s="162"/>
      <c r="F136" s="162"/>
      <c r="G136" s="162"/>
      <c r="J136" s="162"/>
      <c r="K136" s="162"/>
      <c r="L136" s="162"/>
      <c r="M136" s="162"/>
      <c r="P136" s="162"/>
      <c r="Q136" s="162"/>
      <c r="R136" s="162"/>
      <c r="S136" s="162"/>
    </row>
    <row r="137" spans="4:19" x14ac:dyDescent="0.25">
      <c r="D137" s="162"/>
      <c r="E137" s="162"/>
      <c r="F137" s="162"/>
      <c r="G137" s="162"/>
      <c r="J137" s="162"/>
      <c r="K137" s="162"/>
      <c r="L137" s="162"/>
      <c r="M137" s="162"/>
      <c r="P137" s="162"/>
      <c r="Q137" s="162"/>
      <c r="R137" s="162"/>
      <c r="S137" s="162"/>
    </row>
    <row r="138" spans="4:19" x14ac:dyDescent="0.25">
      <c r="D138" s="162"/>
      <c r="E138" s="162"/>
      <c r="F138" s="162"/>
      <c r="G138" s="162"/>
      <c r="J138" s="162"/>
      <c r="K138" s="162"/>
      <c r="L138" s="162"/>
      <c r="M138" s="162"/>
      <c r="P138" s="162"/>
      <c r="Q138" s="162"/>
      <c r="R138" s="162"/>
      <c r="S138" s="162"/>
    </row>
    <row r="139" spans="4:19" x14ac:dyDescent="0.25">
      <c r="D139" s="162"/>
      <c r="E139" s="162"/>
      <c r="F139" s="162"/>
      <c r="G139" s="162"/>
      <c r="J139" s="162"/>
      <c r="K139" s="162"/>
      <c r="L139" s="162"/>
      <c r="M139" s="162"/>
      <c r="P139" s="162"/>
      <c r="Q139" s="162"/>
      <c r="R139" s="162"/>
      <c r="S139" s="162"/>
    </row>
    <row r="140" spans="4:19" x14ac:dyDescent="0.25">
      <c r="D140" s="162"/>
      <c r="E140" s="162"/>
      <c r="F140" s="162"/>
      <c r="G140" s="162"/>
      <c r="J140" s="162"/>
      <c r="K140" s="162"/>
      <c r="L140" s="162"/>
      <c r="M140" s="162"/>
      <c r="P140" s="162"/>
      <c r="Q140" s="162"/>
      <c r="R140" s="162"/>
      <c r="S140" s="162"/>
    </row>
    <row r="141" spans="4:19" x14ac:dyDescent="0.25">
      <c r="D141" s="162"/>
      <c r="E141" s="162"/>
      <c r="F141" s="162"/>
      <c r="G141" s="162"/>
      <c r="J141" s="162"/>
      <c r="K141" s="162"/>
      <c r="L141" s="162"/>
      <c r="M141" s="162"/>
      <c r="P141" s="162"/>
      <c r="Q141" s="162"/>
      <c r="R141" s="162"/>
      <c r="S141" s="162"/>
    </row>
    <row r="142" spans="4:19" x14ac:dyDescent="0.25">
      <c r="D142" s="162"/>
      <c r="E142" s="162"/>
      <c r="F142" s="162"/>
      <c r="G142" s="162"/>
      <c r="J142" s="162"/>
      <c r="K142" s="162"/>
      <c r="L142" s="162"/>
      <c r="M142" s="162"/>
      <c r="P142" s="162"/>
      <c r="Q142" s="162"/>
      <c r="R142" s="162"/>
      <c r="S142" s="162"/>
    </row>
    <row r="143" spans="4:19" x14ac:dyDescent="0.25">
      <c r="D143" s="162"/>
      <c r="E143" s="162"/>
      <c r="F143" s="162"/>
      <c r="G143" s="162"/>
      <c r="J143" s="162"/>
      <c r="K143" s="162"/>
      <c r="L143" s="162"/>
      <c r="M143" s="162"/>
      <c r="P143" s="162"/>
      <c r="Q143" s="162"/>
      <c r="R143" s="162"/>
      <c r="S143" s="162"/>
    </row>
    <row r="144" spans="4:19" x14ac:dyDescent="0.25">
      <c r="D144" s="162"/>
      <c r="E144" s="162"/>
      <c r="F144" s="162"/>
      <c r="G144" s="162"/>
      <c r="J144" s="162"/>
      <c r="K144" s="162"/>
      <c r="L144" s="162"/>
      <c r="M144" s="162"/>
      <c r="P144" s="162"/>
      <c r="Q144" s="162"/>
      <c r="R144" s="162"/>
      <c r="S144" s="162"/>
    </row>
    <row r="145" spans="4:19" x14ac:dyDescent="0.25">
      <c r="D145" s="162"/>
      <c r="E145" s="162"/>
      <c r="F145" s="162"/>
      <c r="G145" s="162"/>
      <c r="J145" s="162"/>
      <c r="K145" s="162"/>
      <c r="L145" s="162"/>
      <c r="M145" s="162"/>
      <c r="P145" s="162"/>
      <c r="Q145" s="162"/>
      <c r="R145" s="162"/>
      <c r="S145" s="162"/>
    </row>
    <row r="146" spans="4:19" x14ac:dyDescent="0.25">
      <c r="D146" s="162"/>
      <c r="E146" s="162"/>
      <c r="F146" s="162"/>
      <c r="G146" s="162"/>
      <c r="J146" s="162"/>
      <c r="K146" s="162"/>
      <c r="L146" s="162"/>
      <c r="M146" s="162"/>
      <c r="P146" s="162"/>
      <c r="Q146" s="162"/>
      <c r="R146" s="162"/>
      <c r="S146" s="162"/>
    </row>
    <row r="147" spans="4:19" x14ac:dyDescent="0.25">
      <c r="D147" s="162"/>
      <c r="E147" s="162"/>
      <c r="F147" s="162"/>
      <c r="G147" s="162"/>
      <c r="J147" s="162"/>
      <c r="K147" s="162"/>
      <c r="L147" s="162"/>
      <c r="M147" s="162"/>
      <c r="P147" s="162"/>
      <c r="Q147" s="162"/>
      <c r="R147" s="162"/>
      <c r="S147" s="162"/>
    </row>
    <row r="148" spans="4:19" x14ac:dyDescent="0.25">
      <c r="D148" s="162"/>
      <c r="E148" s="162"/>
      <c r="F148" s="162"/>
      <c r="G148" s="162"/>
      <c r="J148" s="162"/>
      <c r="K148" s="162"/>
      <c r="L148" s="162"/>
      <c r="M148" s="162"/>
      <c r="P148" s="162"/>
      <c r="Q148" s="162"/>
      <c r="R148" s="162"/>
      <c r="S148" s="162"/>
    </row>
    <row r="149" spans="4:19" x14ac:dyDescent="0.25">
      <c r="D149" s="162"/>
      <c r="E149" s="162"/>
      <c r="F149" s="162"/>
      <c r="G149" s="162"/>
      <c r="J149" s="162"/>
      <c r="K149" s="162"/>
      <c r="L149" s="162"/>
      <c r="M149" s="162"/>
      <c r="P149" s="162"/>
      <c r="Q149" s="162"/>
      <c r="R149" s="162"/>
      <c r="S149" s="162"/>
    </row>
    <row r="150" spans="4:19" x14ac:dyDescent="0.25">
      <c r="D150" s="162"/>
      <c r="E150" s="162"/>
      <c r="F150" s="162"/>
      <c r="G150" s="162"/>
      <c r="J150" s="162"/>
      <c r="K150" s="162"/>
      <c r="L150" s="162"/>
      <c r="M150" s="162"/>
      <c r="P150" s="162"/>
      <c r="Q150" s="162"/>
      <c r="R150" s="162"/>
      <c r="S150" s="162"/>
    </row>
    <row r="151" spans="4:19" x14ac:dyDescent="0.25">
      <c r="D151" s="162"/>
      <c r="E151" s="162"/>
      <c r="F151" s="162"/>
      <c r="G151" s="162"/>
      <c r="J151" s="162"/>
      <c r="K151" s="162"/>
      <c r="L151" s="162"/>
      <c r="M151" s="162"/>
      <c r="P151" s="162"/>
      <c r="Q151" s="162"/>
      <c r="R151" s="162"/>
      <c r="S151" s="162"/>
    </row>
    <row r="152" spans="4:19" x14ac:dyDescent="0.25">
      <c r="D152" s="162"/>
      <c r="E152" s="162"/>
      <c r="F152" s="162"/>
      <c r="G152" s="162"/>
      <c r="J152" s="162"/>
      <c r="K152" s="162"/>
      <c r="L152" s="162"/>
      <c r="M152" s="162"/>
      <c r="P152" s="162"/>
      <c r="Q152" s="162"/>
      <c r="R152" s="162"/>
      <c r="S152" s="162"/>
    </row>
    <row r="153" spans="4:19" x14ac:dyDescent="0.25">
      <c r="D153" s="162"/>
      <c r="E153" s="162"/>
      <c r="F153" s="162"/>
      <c r="G153" s="162"/>
      <c r="J153" s="162"/>
      <c r="K153" s="162"/>
      <c r="L153" s="162"/>
      <c r="M153" s="162"/>
      <c r="P153" s="162"/>
      <c r="Q153" s="162"/>
      <c r="R153" s="162"/>
      <c r="S153" s="162"/>
    </row>
    <row r="154" spans="4:19" x14ac:dyDescent="0.25">
      <c r="D154" s="162"/>
      <c r="E154" s="162"/>
      <c r="F154" s="162"/>
      <c r="G154" s="162"/>
      <c r="J154" s="162"/>
      <c r="K154" s="162"/>
      <c r="L154" s="162"/>
      <c r="M154" s="162"/>
      <c r="P154" s="162"/>
      <c r="Q154" s="162"/>
      <c r="R154" s="162"/>
      <c r="S154" s="162"/>
    </row>
    <row r="155" spans="4:19" x14ac:dyDescent="0.25">
      <c r="D155" s="162"/>
      <c r="E155" s="162"/>
      <c r="F155" s="162"/>
      <c r="G155" s="162"/>
      <c r="J155" s="162"/>
      <c r="K155" s="162"/>
      <c r="L155" s="162"/>
      <c r="M155" s="162"/>
      <c r="P155" s="162"/>
      <c r="Q155" s="162"/>
      <c r="R155" s="162"/>
      <c r="S155" s="162"/>
    </row>
    <row r="156" spans="4:19" x14ac:dyDescent="0.25">
      <c r="D156" s="162"/>
      <c r="E156" s="162"/>
      <c r="F156" s="162"/>
      <c r="G156" s="162"/>
      <c r="J156" s="162"/>
      <c r="K156" s="162"/>
      <c r="L156" s="162"/>
      <c r="M156" s="162"/>
      <c r="P156" s="162"/>
      <c r="Q156" s="162"/>
      <c r="R156" s="162"/>
      <c r="S156" s="162"/>
    </row>
    <row r="157" spans="4:19" x14ac:dyDescent="0.25">
      <c r="D157" s="162"/>
      <c r="E157" s="162"/>
      <c r="F157" s="162"/>
      <c r="G157" s="162"/>
      <c r="J157" s="162"/>
      <c r="K157" s="162"/>
      <c r="L157" s="162"/>
      <c r="M157" s="162"/>
      <c r="P157" s="162"/>
      <c r="Q157" s="162"/>
      <c r="R157" s="162"/>
      <c r="S157" s="162"/>
    </row>
    <row r="158" spans="4:19" x14ac:dyDescent="0.25">
      <c r="D158" s="162"/>
      <c r="E158" s="162"/>
      <c r="F158" s="162"/>
      <c r="G158" s="162"/>
      <c r="J158" s="162"/>
      <c r="K158" s="162"/>
      <c r="L158" s="162"/>
      <c r="M158" s="162"/>
      <c r="P158" s="162"/>
      <c r="Q158" s="162"/>
      <c r="R158" s="162"/>
      <c r="S158" s="162"/>
    </row>
    <row r="159" spans="4:19" x14ac:dyDescent="0.25">
      <c r="D159" s="162"/>
      <c r="E159" s="162"/>
      <c r="F159" s="162"/>
      <c r="G159" s="162"/>
      <c r="J159" s="162"/>
      <c r="K159" s="162"/>
      <c r="L159" s="162"/>
      <c r="M159" s="162"/>
      <c r="P159" s="162"/>
      <c r="Q159" s="162"/>
      <c r="R159" s="162"/>
      <c r="S159" s="162"/>
    </row>
    <row r="160" spans="4:19" x14ac:dyDescent="0.25">
      <c r="D160" s="162"/>
      <c r="E160" s="162"/>
      <c r="F160" s="162"/>
      <c r="G160" s="162"/>
      <c r="J160" s="162"/>
      <c r="K160" s="162"/>
      <c r="L160" s="162"/>
      <c r="M160" s="162"/>
      <c r="P160" s="162"/>
      <c r="Q160" s="162"/>
      <c r="R160" s="162"/>
      <c r="S160" s="162"/>
    </row>
    <row r="161" spans="4:19" x14ac:dyDescent="0.25">
      <c r="D161" s="162"/>
      <c r="E161" s="162"/>
      <c r="F161" s="162"/>
      <c r="G161" s="162"/>
      <c r="J161" s="162"/>
      <c r="K161" s="162"/>
      <c r="L161" s="162"/>
      <c r="M161" s="162"/>
      <c r="P161" s="162"/>
      <c r="Q161" s="162"/>
      <c r="R161" s="162"/>
      <c r="S161" s="162"/>
    </row>
    <row r="162" spans="4:19" x14ac:dyDescent="0.25">
      <c r="D162" s="162"/>
      <c r="E162" s="162"/>
      <c r="F162" s="162"/>
      <c r="G162" s="162"/>
      <c r="J162" s="162"/>
      <c r="K162" s="162"/>
      <c r="L162" s="162"/>
      <c r="M162" s="162"/>
      <c r="P162" s="162"/>
      <c r="Q162" s="162"/>
      <c r="R162" s="162"/>
      <c r="S162" s="162"/>
    </row>
    <row r="163" spans="4:19" x14ac:dyDescent="0.25">
      <c r="D163" s="162"/>
      <c r="E163" s="162"/>
      <c r="F163" s="162"/>
      <c r="G163" s="162"/>
      <c r="J163" s="162"/>
      <c r="K163" s="162"/>
      <c r="L163" s="162"/>
      <c r="M163" s="162"/>
      <c r="P163" s="162"/>
      <c r="Q163" s="162"/>
      <c r="R163" s="162"/>
      <c r="S163" s="162"/>
    </row>
    <row r="164" spans="4:19" x14ac:dyDescent="0.25">
      <c r="D164" s="162"/>
      <c r="E164" s="162"/>
      <c r="F164" s="162"/>
      <c r="G164" s="162"/>
      <c r="J164" s="162"/>
      <c r="K164" s="162"/>
      <c r="L164" s="162"/>
      <c r="M164" s="162"/>
      <c r="P164" s="162"/>
      <c r="Q164" s="162"/>
      <c r="R164" s="162"/>
      <c r="S164" s="162"/>
    </row>
    <row r="165" spans="4:19" x14ac:dyDescent="0.25">
      <c r="D165" s="162"/>
      <c r="E165" s="162"/>
      <c r="F165" s="162"/>
      <c r="G165" s="162"/>
      <c r="J165" s="162"/>
      <c r="K165" s="162"/>
      <c r="L165" s="162"/>
      <c r="M165" s="162"/>
      <c r="P165" s="162"/>
      <c r="Q165" s="162"/>
      <c r="R165" s="162"/>
      <c r="S165" s="162"/>
    </row>
    <row r="166" spans="4:19" x14ac:dyDescent="0.25">
      <c r="D166" s="162"/>
      <c r="E166" s="162"/>
      <c r="F166" s="162"/>
      <c r="G166" s="162"/>
      <c r="J166" s="162"/>
      <c r="K166" s="162"/>
      <c r="L166" s="162"/>
      <c r="M166" s="162"/>
      <c r="P166" s="162"/>
      <c r="Q166" s="162"/>
      <c r="R166" s="162"/>
      <c r="S166" s="162"/>
    </row>
    <row r="167" spans="4:19" x14ac:dyDescent="0.25">
      <c r="D167" s="162"/>
      <c r="E167" s="162"/>
      <c r="F167" s="162"/>
      <c r="G167" s="162"/>
      <c r="J167" s="162"/>
      <c r="K167" s="162"/>
      <c r="L167" s="162"/>
      <c r="M167" s="162"/>
      <c r="P167" s="162"/>
      <c r="Q167" s="162"/>
      <c r="R167" s="162"/>
      <c r="S167" s="162"/>
    </row>
    <row r="168" spans="4:19" x14ac:dyDescent="0.25">
      <c r="D168" s="162"/>
      <c r="E168" s="162"/>
      <c r="F168" s="162"/>
      <c r="G168" s="162"/>
      <c r="J168" s="162"/>
      <c r="K168" s="162"/>
      <c r="L168" s="162"/>
      <c r="M168" s="162"/>
      <c r="P168" s="162"/>
      <c r="Q168" s="162"/>
      <c r="R168" s="162"/>
      <c r="S168" s="162"/>
    </row>
    <row r="169" spans="4:19" x14ac:dyDescent="0.25">
      <c r="D169" s="162"/>
      <c r="E169" s="162"/>
      <c r="F169" s="162"/>
      <c r="G169" s="162"/>
      <c r="J169" s="162"/>
      <c r="K169" s="162"/>
      <c r="L169" s="162"/>
      <c r="M169" s="162"/>
      <c r="P169" s="162"/>
      <c r="Q169" s="162"/>
      <c r="R169" s="162"/>
      <c r="S169" s="162"/>
    </row>
    <row r="170" spans="4:19" x14ac:dyDescent="0.25">
      <c r="D170" s="162"/>
      <c r="E170" s="162"/>
      <c r="F170" s="162"/>
      <c r="G170" s="162"/>
      <c r="J170" s="162"/>
      <c r="K170" s="162"/>
      <c r="L170" s="162"/>
      <c r="M170" s="162"/>
      <c r="P170" s="162"/>
      <c r="Q170" s="162"/>
      <c r="R170" s="162"/>
      <c r="S170" s="162"/>
    </row>
    <row r="171" spans="4:19" x14ac:dyDescent="0.25">
      <c r="D171" s="162"/>
      <c r="E171" s="162"/>
      <c r="F171" s="162"/>
      <c r="G171" s="162"/>
      <c r="J171" s="162"/>
      <c r="K171" s="162"/>
      <c r="L171" s="162"/>
      <c r="M171" s="162"/>
      <c r="P171" s="162"/>
      <c r="Q171" s="162"/>
      <c r="R171" s="162"/>
      <c r="S171" s="162"/>
    </row>
    <row r="172" spans="4:19" x14ac:dyDescent="0.25">
      <c r="D172" s="162"/>
      <c r="E172" s="162"/>
      <c r="F172" s="162"/>
      <c r="G172" s="162"/>
      <c r="J172" s="162"/>
      <c r="K172" s="162"/>
      <c r="L172" s="162"/>
      <c r="M172" s="162"/>
      <c r="P172" s="162"/>
      <c r="Q172" s="162"/>
      <c r="R172" s="162"/>
      <c r="S172" s="162"/>
    </row>
    <row r="173" spans="4:19" x14ac:dyDescent="0.25">
      <c r="D173" s="162"/>
      <c r="E173" s="162"/>
      <c r="F173" s="162"/>
      <c r="G173" s="162"/>
      <c r="J173" s="162"/>
      <c r="K173" s="162"/>
      <c r="L173" s="162"/>
      <c r="M173" s="162"/>
      <c r="P173" s="162"/>
      <c r="Q173" s="162"/>
      <c r="R173" s="162"/>
      <c r="S173" s="162"/>
    </row>
    <row r="174" spans="4:19" x14ac:dyDescent="0.25">
      <c r="D174" s="162"/>
      <c r="E174" s="162"/>
      <c r="F174" s="162"/>
      <c r="G174" s="162"/>
      <c r="J174" s="162"/>
      <c r="K174" s="162"/>
      <c r="L174" s="162"/>
      <c r="M174" s="162"/>
      <c r="P174" s="162"/>
      <c r="Q174" s="162"/>
      <c r="R174" s="162"/>
      <c r="S174" s="162"/>
    </row>
    <row r="175" spans="4:19" x14ac:dyDescent="0.25">
      <c r="D175" s="162"/>
      <c r="E175" s="162"/>
      <c r="F175" s="162"/>
      <c r="G175" s="162"/>
      <c r="J175" s="162"/>
      <c r="K175" s="162"/>
      <c r="L175" s="162"/>
      <c r="M175" s="162"/>
      <c r="P175" s="162"/>
      <c r="Q175" s="162"/>
      <c r="R175" s="162"/>
      <c r="S175" s="162"/>
    </row>
    <row r="176" spans="4:19" x14ac:dyDescent="0.25">
      <c r="D176" s="162"/>
      <c r="E176" s="162"/>
      <c r="F176" s="162"/>
      <c r="G176" s="162"/>
      <c r="J176" s="162"/>
      <c r="K176" s="162"/>
      <c r="L176" s="162"/>
      <c r="M176" s="162"/>
      <c r="P176" s="162"/>
      <c r="Q176" s="162"/>
      <c r="R176" s="162"/>
      <c r="S176" s="162"/>
    </row>
    <row r="177" spans="4:19" x14ac:dyDescent="0.25">
      <c r="D177" s="162"/>
      <c r="E177" s="162"/>
      <c r="F177" s="162"/>
      <c r="G177" s="162"/>
      <c r="J177" s="162"/>
      <c r="K177" s="162"/>
      <c r="L177" s="162"/>
      <c r="M177" s="162"/>
      <c r="P177" s="162"/>
      <c r="Q177" s="162"/>
      <c r="R177" s="162"/>
      <c r="S177" s="162"/>
    </row>
    <row r="178" spans="4:19" x14ac:dyDescent="0.25">
      <c r="D178" s="162"/>
      <c r="E178" s="162"/>
      <c r="F178" s="162"/>
      <c r="G178" s="162"/>
      <c r="J178" s="162"/>
      <c r="K178" s="162"/>
      <c r="L178" s="162"/>
      <c r="M178" s="162"/>
      <c r="P178" s="162"/>
      <c r="Q178" s="162"/>
      <c r="R178" s="162"/>
      <c r="S178" s="162"/>
    </row>
    <row r="179" spans="4:19" x14ac:dyDescent="0.25">
      <c r="D179" s="162"/>
      <c r="E179" s="162"/>
      <c r="F179" s="162"/>
      <c r="G179" s="162"/>
      <c r="J179" s="162"/>
      <c r="K179" s="162"/>
      <c r="L179" s="162"/>
      <c r="M179" s="162"/>
      <c r="P179" s="162"/>
      <c r="Q179" s="162"/>
      <c r="R179" s="162"/>
      <c r="S179" s="162"/>
    </row>
    <row r="180" spans="4:19" x14ac:dyDescent="0.25">
      <c r="D180" s="162"/>
      <c r="E180" s="162"/>
      <c r="F180" s="162"/>
      <c r="G180" s="162"/>
      <c r="J180" s="162"/>
      <c r="K180" s="162"/>
      <c r="L180" s="162"/>
      <c r="M180" s="162"/>
      <c r="P180" s="162"/>
      <c r="Q180" s="162"/>
      <c r="R180" s="162"/>
      <c r="S180" s="162"/>
    </row>
    <row r="181" spans="4:19" x14ac:dyDescent="0.25">
      <c r="D181" s="162"/>
      <c r="E181" s="162"/>
      <c r="F181" s="162"/>
      <c r="G181" s="162"/>
      <c r="J181" s="162"/>
      <c r="K181" s="162"/>
      <c r="L181" s="162"/>
      <c r="M181" s="162"/>
      <c r="P181" s="162"/>
      <c r="Q181" s="162"/>
      <c r="R181" s="162"/>
      <c r="S181" s="162"/>
    </row>
    <row r="182" spans="4:19" x14ac:dyDescent="0.25">
      <c r="D182" s="162"/>
      <c r="E182" s="162"/>
      <c r="F182" s="162"/>
      <c r="G182" s="162"/>
      <c r="J182" s="162"/>
      <c r="K182" s="162"/>
      <c r="L182" s="162"/>
      <c r="M182" s="162"/>
      <c r="P182" s="162"/>
      <c r="Q182" s="162"/>
      <c r="R182" s="162"/>
      <c r="S182" s="162"/>
    </row>
    <row r="183" spans="4:19" x14ac:dyDescent="0.25">
      <c r="D183" s="162"/>
      <c r="E183" s="162"/>
      <c r="F183" s="162"/>
      <c r="G183" s="162"/>
      <c r="J183" s="162"/>
      <c r="K183" s="162"/>
      <c r="L183" s="162"/>
      <c r="M183" s="162"/>
      <c r="P183" s="162"/>
      <c r="Q183" s="162"/>
      <c r="R183" s="162"/>
      <c r="S183" s="162"/>
    </row>
    <row r="184" spans="4:19" x14ac:dyDescent="0.25">
      <c r="D184" s="162"/>
      <c r="E184" s="162"/>
      <c r="F184" s="162"/>
      <c r="G184" s="162"/>
      <c r="J184" s="162"/>
      <c r="K184" s="162"/>
      <c r="L184" s="162"/>
      <c r="M184" s="162"/>
      <c r="P184" s="162"/>
      <c r="Q184" s="162"/>
      <c r="R184" s="162"/>
      <c r="S184" s="162"/>
    </row>
    <row r="185" spans="4:19" x14ac:dyDescent="0.25">
      <c r="D185" s="162"/>
      <c r="E185" s="162"/>
      <c r="F185" s="162"/>
      <c r="G185" s="162"/>
      <c r="J185" s="162"/>
      <c r="K185" s="162"/>
      <c r="L185" s="162"/>
      <c r="M185" s="162"/>
      <c r="P185" s="162"/>
      <c r="Q185" s="162"/>
      <c r="R185" s="162"/>
      <c r="S185" s="162"/>
    </row>
    <row r="186" spans="4:19" x14ac:dyDescent="0.25">
      <c r="D186" s="162"/>
      <c r="E186" s="162"/>
      <c r="F186" s="162"/>
      <c r="G186" s="162"/>
      <c r="J186" s="162"/>
      <c r="K186" s="162"/>
      <c r="L186" s="162"/>
      <c r="M186" s="162"/>
      <c r="P186" s="162"/>
      <c r="Q186" s="162"/>
      <c r="R186" s="162"/>
      <c r="S186" s="162"/>
    </row>
    <row r="187" spans="4:19" x14ac:dyDescent="0.25">
      <c r="D187" s="162"/>
      <c r="E187" s="162"/>
      <c r="F187" s="162"/>
      <c r="G187" s="162"/>
      <c r="J187" s="162"/>
      <c r="K187" s="162"/>
      <c r="L187" s="162"/>
      <c r="M187" s="162"/>
      <c r="P187" s="162"/>
      <c r="Q187" s="162"/>
      <c r="R187" s="162"/>
      <c r="S187" s="162"/>
    </row>
    <row r="188" spans="4:19" x14ac:dyDescent="0.25">
      <c r="D188" s="162"/>
      <c r="E188" s="162"/>
      <c r="F188" s="162"/>
      <c r="G188" s="162"/>
      <c r="J188" s="162"/>
      <c r="K188" s="162"/>
      <c r="L188" s="162"/>
      <c r="M188" s="162"/>
      <c r="P188" s="162"/>
      <c r="Q188" s="162"/>
      <c r="R188" s="162"/>
      <c r="S188" s="162"/>
    </row>
    <row r="189" spans="4:19" x14ac:dyDescent="0.25">
      <c r="D189" s="162"/>
      <c r="E189" s="162"/>
      <c r="F189" s="162"/>
      <c r="G189" s="162"/>
      <c r="J189" s="162"/>
      <c r="K189" s="162"/>
      <c r="L189" s="162"/>
      <c r="M189" s="162"/>
      <c r="P189" s="162"/>
      <c r="Q189" s="162"/>
      <c r="R189" s="162"/>
      <c r="S189" s="162"/>
    </row>
    <row r="190" spans="4:19" x14ac:dyDescent="0.25">
      <c r="D190" s="162"/>
      <c r="E190" s="162"/>
      <c r="F190" s="162"/>
      <c r="G190" s="162"/>
      <c r="J190" s="162"/>
      <c r="K190" s="162"/>
      <c r="L190" s="162"/>
      <c r="M190" s="162"/>
      <c r="P190" s="162"/>
      <c r="Q190" s="162"/>
      <c r="R190" s="162"/>
      <c r="S190" s="162"/>
    </row>
    <row r="191" spans="4:19" x14ac:dyDescent="0.25">
      <c r="D191" s="162"/>
      <c r="E191" s="162"/>
      <c r="F191" s="162"/>
      <c r="G191" s="162"/>
      <c r="J191" s="162"/>
      <c r="K191" s="162"/>
      <c r="L191" s="162"/>
      <c r="M191" s="162"/>
      <c r="P191" s="162"/>
      <c r="Q191" s="162"/>
      <c r="R191" s="162"/>
      <c r="S191" s="162"/>
    </row>
    <row r="192" spans="4:19" x14ac:dyDescent="0.25">
      <c r="D192" s="162"/>
      <c r="E192" s="162"/>
      <c r="F192" s="162"/>
      <c r="G192" s="162"/>
      <c r="J192" s="162"/>
      <c r="K192" s="162"/>
      <c r="L192" s="162"/>
      <c r="M192" s="162"/>
      <c r="P192" s="162"/>
      <c r="Q192" s="162"/>
      <c r="R192" s="162"/>
      <c r="S192" s="162"/>
    </row>
    <row r="193" spans="4:19" x14ac:dyDescent="0.25">
      <c r="D193" s="162"/>
      <c r="E193" s="162"/>
      <c r="F193" s="162"/>
      <c r="G193" s="162"/>
      <c r="J193" s="162"/>
      <c r="K193" s="162"/>
      <c r="L193" s="162"/>
      <c r="M193" s="162"/>
      <c r="P193" s="162"/>
      <c r="Q193" s="162"/>
      <c r="R193" s="162"/>
      <c r="S193" s="162"/>
    </row>
    <row r="194" spans="4:19" x14ac:dyDescent="0.25">
      <c r="D194" s="162"/>
      <c r="E194" s="162"/>
      <c r="F194" s="162"/>
      <c r="G194" s="162"/>
      <c r="J194" s="162"/>
      <c r="K194" s="162"/>
      <c r="L194" s="162"/>
      <c r="M194" s="162"/>
      <c r="P194" s="162"/>
      <c r="Q194" s="162"/>
      <c r="R194" s="162"/>
      <c r="S194" s="162"/>
    </row>
    <row r="195" spans="4:19" x14ac:dyDescent="0.25">
      <c r="D195" s="162"/>
      <c r="E195" s="162"/>
      <c r="F195" s="162"/>
      <c r="G195" s="162"/>
      <c r="J195" s="162"/>
      <c r="K195" s="162"/>
      <c r="L195" s="162"/>
      <c r="M195" s="162"/>
      <c r="P195" s="162"/>
      <c r="Q195" s="162"/>
      <c r="R195" s="162"/>
      <c r="S195" s="162"/>
    </row>
    <row r="196" spans="4:19" x14ac:dyDescent="0.25">
      <c r="D196" s="162"/>
      <c r="E196" s="162"/>
      <c r="F196" s="162"/>
      <c r="G196" s="162"/>
      <c r="J196" s="162"/>
      <c r="K196" s="162"/>
      <c r="L196" s="162"/>
      <c r="M196" s="162"/>
      <c r="P196" s="162"/>
      <c r="Q196" s="162"/>
      <c r="R196" s="162"/>
      <c r="S196" s="162"/>
    </row>
    <row r="197" spans="4:19" x14ac:dyDescent="0.25">
      <c r="D197" s="162"/>
      <c r="E197" s="162"/>
      <c r="F197" s="162"/>
      <c r="G197" s="162"/>
      <c r="J197" s="162"/>
      <c r="K197" s="162"/>
      <c r="L197" s="162"/>
      <c r="M197" s="162"/>
      <c r="P197" s="162"/>
      <c r="Q197" s="162"/>
      <c r="R197" s="162"/>
      <c r="S197" s="162"/>
    </row>
    <row r="198" spans="4:19" x14ac:dyDescent="0.25">
      <c r="D198" s="162"/>
      <c r="E198" s="162"/>
      <c r="F198" s="162"/>
      <c r="G198" s="162"/>
      <c r="J198" s="162"/>
      <c r="K198" s="162"/>
      <c r="L198" s="162"/>
      <c r="M198" s="162"/>
      <c r="P198" s="162"/>
      <c r="Q198" s="162"/>
      <c r="R198" s="162"/>
      <c r="S198" s="162"/>
    </row>
    <row r="199" spans="4:19" x14ac:dyDescent="0.25">
      <c r="D199" s="162"/>
      <c r="E199" s="162"/>
      <c r="F199" s="162"/>
      <c r="G199" s="162"/>
      <c r="J199" s="162"/>
      <c r="K199" s="162"/>
      <c r="L199" s="162"/>
      <c r="M199" s="162"/>
      <c r="P199" s="162"/>
      <c r="Q199" s="162"/>
      <c r="R199" s="162"/>
      <c r="S199" s="162"/>
    </row>
    <row r="200" spans="4:19" x14ac:dyDescent="0.25">
      <c r="D200" s="162"/>
      <c r="E200" s="162"/>
      <c r="F200" s="162"/>
      <c r="G200" s="162"/>
      <c r="J200" s="162"/>
      <c r="K200" s="162"/>
      <c r="L200" s="162"/>
      <c r="M200" s="162"/>
      <c r="P200" s="162"/>
      <c r="Q200" s="162"/>
      <c r="R200" s="162"/>
      <c r="S200" s="162"/>
    </row>
    <row r="201" spans="4:19" x14ac:dyDescent="0.25">
      <c r="D201" s="162"/>
      <c r="E201" s="162"/>
      <c r="F201" s="162"/>
      <c r="G201" s="162"/>
      <c r="J201" s="162"/>
      <c r="K201" s="162"/>
      <c r="L201" s="162"/>
      <c r="M201" s="162"/>
      <c r="P201" s="162"/>
      <c r="Q201" s="162"/>
      <c r="R201" s="162"/>
      <c r="S201" s="162"/>
    </row>
    <row r="202" spans="4:19" x14ac:dyDescent="0.25">
      <c r="D202" s="162"/>
      <c r="E202" s="162"/>
      <c r="F202" s="162"/>
      <c r="G202" s="162"/>
      <c r="J202" s="162"/>
      <c r="K202" s="162"/>
      <c r="L202" s="162"/>
      <c r="M202" s="162"/>
      <c r="P202" s="162"/>
      <c r="Q202" s="162"/>
      <c r="R202" s="162"/>
      <c r="S202" s="162"/>
    </row>
    <row r="203" spans="4:19" x14ac:dyDescent="0.25">
      <c r="D203" s="162"/>
      <c r="E203" s="162"/>
      <c r="F203" s="162"/>
      <c r="G203" s="162"/>
      <c r="J203" s="162"/>
      <c r="K203" s="162"/>
      <c r="L203" s="162"/>
      <c r="M203" s="162"/>
      <c r="P203" s="162"/>
      <c r="Q203" s="162"/>
      <c r="R203" s="162"/>
      <c r="S203" s="162"/>
    </row>
    <row r="204" spans="4:19" x14ac:dyDescent="0.25">
      <c r="D204" s="162"/>
      <c r="E204" s="162"/>
      <c r="F204" s="162"/>
      <c r="G204" s="162"/>
      <c r="J204" s="162"/>
      <c r="K204" s="162"/>
      <c r="L204" s="162"/>
      <c r="M204" s="162"/>
      <c r="P204" s="162"/>
      <c r="Q204" s="162"/>
      <c r="R204" s="162"/>
      <c r="S204" s="162"/>
    </row>
    <row r="205" spans="4:19" x14ac:dyDescent="0.25">
      <c r="D205" s="162"/>
      <c r="E205" s="162"/>
      <c r="F205" s="162"/>
      <c r="G205" s="162"/>
      <c r="J205" s="162"/>
      <c r="K205" s="162"/>
      <c r="L205" s="162"/>
      <c r="M205" s="162"/>
      <c r="P205" s="162"/>
      <c r="Q205" s="162"/>
      <c r="R205" s="162"/>
      <c r="S205" s="162"/>
    </row>
    <row r="206" spans="4:19" x14ac:dyDescent="0.25">
      <c r="D206" s="162"/>
      <c r="E206" s="162"/>
      <c r="F206" s="162"/>
      <c r="G206" s="162"/>
      <c r="J206" s="162"/>
      <c r="K206" s="162"/>
      <c r="L206" s="162"/>
      <c r="M206" s="162"/>
      <c r="P206" s="162"/>
      <c r="Q206" s="162"/>
      <c r="R206" s="162"/>
      <c r="S206" s="162"/>
    </row>
    <row r="207" spans="4:19" x14ac:dyDescent="0.25">
      <c r="D207" s="162"/>
      <c r="E207" s="162"/>
      <c r="F207" s="162"/>
      <c r="G207" s="162"/>
      <c r="J207" s="162"/>
      <c r="K207" s="162"/>
      <c r="L207" s="162"/>
      <c r="M207" s="162"/>
      <c r="P207" s="162"/>
      <c r="Q207" s="162"/>
      <c r="R207" s="162"/>
      <c r="S207" s="162"/>
    </row>
    <row r="208" spans="4:19" x14ac:dyDescent="0.25">
      <c r="D208" s="162"/>
      <c r="E208" s="162"/>
      <c r="F208" s="162"/>
      <c r="G208" s="162"/>
      <c r="J208" s="162"/>
      <c r="K208" s="162"/>
      <c r="L208" s="162"/>
      <c r="M208" s="162"/>
      <c r="P208" s="162"/>
      <c r="Q208" s="162"/>
      <c r="R208" s="162"/>
      <c r="S208" s="162"/>
    </row>
    <row r="209" spans="4:19" x14ac:dyDescent="0.25">
      <c r="D209" s="162"/>
      <c r="E209" s="162"/>
      <c r="F209" s="162"/>
      <c r="G209" s="162"/>
      <c r="J209" s="162"/>
      <c r="K209" s="162"/>
      <c r="L209" s="162"/>
      <c r="M209" s="162"/>
      <c r="P209" s="162"/>
      <c r="Q209" s="162"/>
      <c r="R209" s="162"/>
      <c r="S209" s="162"/>
    </row>
    <row r="210" spans="4:19" x14ac:dyDescent="0.25">
      <c r="D210" s="162"/>
      <c r="E210" s="162"/>
      <c r="F210" s="162"/>
      <c r="G210" s="162"/>
      <c r="J210" s="162"/>
      <c r="K210" s="162"/>
      <c r="L210" s="162"/>
      <c r="M210" s="162"/>
      <c r="P210" s="162"/>
      <c r="Q210" s="162"/>
      <c r="R210" s="162"/>
      <c r="S210" s="162"/>
    </row>
    <row r="211" spans="4:19" x14ac:dyDescent="0.25">
      <c r="D211" s="162"/>
      <c r="E211" s="162"/>
      <c r="F211" s="162"/>
      <c r="G211" s="162"/>
      <c r="J211" s="162"/>
      <c r="K211" s="162"/>
      <c r="L211" s="162"/>
      <c r="M211" s="162"/>
      <c r="P211" s="162"/>
      <c r="Q211" s="162"/>
      <c r="R211" s="162"/>
      <c r="S211" s="162"/>
    </row>
    <row r="212" spans="4:19" x14ac:dyDescent="0.25">
      <c r="D212" s="162"/>
      <c r="E212" s="162"/>
      <c r="F212" s="162"/>
      <c r="G212" s="162"/>
      <c r="J212" s="162"/>
      <c r="K212" s="162"/>
      <c r="L212" s="162"/>
      <c r="M212" s="162"/>
      <c r="P212" s="162"/>
      <c r="Q212" s="162"/>
      <c r="R212" s="162"/>
      <c r="S212" s="162"/>
    </row>
    <row r="213" spans="4:19" x14ac:dyDescent="0.25">
      <c r="D213" s="162"/>
      <c r="E213" s="162"/>
      <c r="F213" s="162"/>
      <c r="G213" s="162"/>
      <c r="J213" s="162"/>
      <c r="K213" s="162"/>
      <c r="L213" s="162"/>
      <c r="M213" s="162"/>
      <c r="P213" s="162"/>
      <c r="Q213" s="162"/>
      <c r="R213" s="162"/>
      <c r="S213" s="162"/>
    </row>
    <row r="214" spans="4:19" x14ac:dyDescent="0.25">
      <c r="D214" s="162"/>
      <c r="E214" s="162"/>
      <c r="F214" s="162"/>
      <c r="G214" s="162"/>
      <c r="J214" s="162"/>
      <c r="K214" s="162"/>
      <c r="L214" s="162"/>
      <c r="M214" s="162"/>
      <c r="P214" s="162"/>
      <c r="Q214" s="162"/>
      <c r="R214" s="162"/>
      <c r="S214" s="162"/>
    </row>
    <row r="215" spans="4:19" x14ac:dyDescent="0.25">
      <c r="D215" s="162"/>
      <c r="E215" s="162"/>
      <c r="F215" s="162"/>
      <c r="G215" s="162"/>
      <c r="J215" s="162"/>
      <c r="K215" s="162"/>
      <c r="L215" s="162"/>
      <c r="M215" s="162"/>
      <c r="P215" s="162"/>
      <c r="Q215" s="162"/>
      <c r="R215" s="162"/>
      <c r="S215" s="162"/>
    </row>
    <row r="216" spans="4:19" x14ac:dyDescent="0.25">
      <c r="D216" s="162"/>
      <c r="E216" s="162"/>
      <c r="F216" s="162"/>
      <c r="G216" s="162"/>
      <c r="J216" s="162"/>
      <c r="K216" s="162"/>
      <c r="L216" s="162"/>
      <c r="M216" s="162"/>
      <c r="P216" s="162"/>
      <c r="Q216" s="162"/>
      <c r="R216" s="162"/>
      <c r="S216" s="162"/>
    </row>
    <row r="217" spans="4:19" x14ac:dyDescent="0.25">
      <c r="D217" s="162"/>
      <c r="E217" s="162"/>
      <c r="F217" s="162"/>
      <c r="G217" s="162"/>
      <c r="J217" s="162"/>
      <c r="K217" s="162"/>
      <c r="L217" s="162"/>
      <c r="M217" s="162"/>
      <c r="P217" s="162"/>
      <c r="Q217" s="162"/>
      <c r="R217" s="162"/>
      <c r="S217" s="162"/>
    </row>
    <row r="218" spans="4:19" x14ac:dyDescent="0.25">
      <c r="D218" s="162"/>
      <c r="E218" s="162"/>
      <c r="F218" s="162"/>
      <c r="G218" s="162"/>
      <c r="J218" s="162"/>
      <c r="K218" s="162"/>
      <c r="L218" s="162"/>
      <c r="M218" s="162"/>
      <c r="P218" s="162"/>
      <c r="Q218" s="162"/>
      <c r="R218" s="162"/>
      <c r="S218" s="162"/>
    </row>
    <row r="219" spans="4:19" x14ac:dyDescent="0.25">
      <c r="D219" s="162"/>
      <c r="E219" s="162"/>
      <c r="F219" s="162"/>
      <c r="G219" s="162"/>
      <c r="J219" s="162"/>
      <c r="K219" s="162"/>
      <c r="L219" s="162"/>
      <c r="M219" s="162"/>
      <c r="P219" s="162"/>
      <c r="Q219" s="162"/>
      <c r="R219" s="162"/>
      <c r="S219" s="162"/>
    </row>
    <row r="220" spans="4:19" x14ac:dyDescent="0.25">
      <c r="D220" s="162"/>
      <c r="E220" s="162"/>
      <c r="F220" s="162"/>
      <c r="G220" s="162"/>
      <c r="J220" s="162"/>
      <c r="K220" s="162"/>
      <c r="L220" s="162"/>
      <c r="M220" s="162"/>
      <c r="P220" s="162"/>
      <c r="Q220" s="162"/>
      <c r="R220" s="162"/>
      <c r="S220" s="162"/>
    </row>
    <row r="221" spans="4:19" x14ac:dyDescent="0.25">
      <c r="D221" s="162"/>
      <c r="E221" s="162"/>
      <c r="F221" s="162"/>
      <c r="G221" s="162"/>
      <c r="J221" s="162"/>
      <c r="K221" s="162"/>
      <c r="L221" s="162"/>
      <c r="M221" s="162"/>
      <c r="P221" s="162"/>
      <c r="Q221" s="162"/>
      <c r="R221" s="162"/>
      <c r="S221" s="162"/>
    </row>
    <row r="222" spans="4:19" x14ac:dyDescent="0.25">
      <c r="D222" s="162"/>
      <c r="E222" s="162"/>
      <c r="F222" s="162"/>
      <c r="G222" s="162"/>
      <c r="J222" s="162"/>
      <c r="K222" s="162"/>
      <c r="L222" s="162"/>
      <c r="M222" s="162"/>
      <c r="P222" s="162"/>
      <c r="Q222" s="162"/>
      <c r="R222" s="162"/>
      <c r="S222" s="162"/>
    </row>
    <row r="223" spans="4:19" x14ac:dyDescent="0.25">
      <c r="D223" s="162"/>
      <c r="E223" s="162"/>
      <c r="F223" s="162"/>
      <c r="G223" s="162"/>
      <c r="J223" s="162"/>
      <c r="K223" s="162"/>
      <c r="L223" s="162"/>
      <c r="M223" s="162"/>
      <c r="P223" s="162"/>
      <c r="Q223" s="162"/>
      <c r="R223" s="162"/>
      <c r="S223" s="162"/>
    </row>
    <row r="224" spans="4:19" x14ac:dyDescent="0.25">
      <c r="D224" s="162"/>
      <c r="E224" s="162"/>
      <c r="F224" s="162"/>
      <c r="G224" s="162"/>
      <c r="J224" s="162"/>
      <c r="K224" s="162"/>
      <c r="L224" s="162"/>
      <c r="M224" s="162"/>
      <c r="P224" s="162"/>
      <c r="Q224" s="162"/>
      <c r="R224" s="162"/>
      <c r="S224" s="162"/>
    </row>
    <row r="225" spans="4:19" x14ac:dyDescent="0.25">
      <c r="D225" s="162"/>
      <c r="E225" s="162"/>
      <c r="F225" s="162"/>
      <c r="G225" s="162"/>
      <c r="J225" s="162"/>
      <c r="K225" s="162"/>
      <c r="L225" s="162"/>
      <c r="M225" s="162"/>
      <c r="P225" s="162"/>
      <c r="Q225" s="162"/>
      <c r="R225" s="162"/>
      <c r="S225" s="162"/>
    </row>
    <row r="226" spans="4:19" x14ac:dyDescent="0.25">
      <c r="D226" s="162"/>
      <c r="E226" s="162"/>
      <c r="F226" s="162"/>
      <c r="G226" s="162"/>
      <c r="J226" s="162"/>
      <c r="K226" s="162"/>
      <c r="L226" s="162"/>
      <c r="M226" s="162"/>
      <c r="P226" s="162"/>
      <c r="Q226" s="162"/>
      <c r="R226" s="162"/>
      <c r="S226" s="162"/>
    </row>
    <row r="227" spans="4:19" x14ac:dyDescent="0.25">
      <c r="D227" s="162"/>
      <c r="E227" s="162"/>
      <c r="F227" s="162"/>
      <c r="G227" s="162"/>
      <c r="J227" s="162"/>
      <c r="K227" s="162"/>
      <c r="L227" s="162"/>
      <c r="M227" s="162"/>
      <c r="P227" s="162"/>
      <c r="Q227" s="162"/>
      <c r="R227" s="162"/>
      <c r="S227" s="162"/>
    </row>
    <row r="228" spans="4:19" x14ac:dyDescent="0.25">
      <c r="D228" s="162"/>
      <c r="E228" s="162"/>
      <c r="F228" s="162"/>
      <c r="G228" s="162"/>
      <c r="J228" s="162"/>
      <c r="K228" s="162"/>
      <c r="L228" s="162"/>
      <c r="M228" s="162"/>
      <c r="P228" s="162"/>
      <c r="Q228" s="162"/>
      <c r="R228" s="162"/>
      <c r="S228" s="162"/>
    </row>
    <row r="229" spans="4:19" x14ac:dyDescent="0.25">
      <c r="D229" s="162"/>
      <c r="E229" s="162"/>
      <c r="F229" s="162"/>
      <c r="G229" s="162"/>
      <c r="J229" s="162"/>
      <c r="K229" s="162"/>
      <c r="L229" s="162"/>
      <c r="M229" s="162"/>
      <c r="P229" s="162"/>
      <c r="Q229" s="162"/>
      <c r="R229" s="162"/>
      <c r="S229" s="162"/>
    </row>
    <row r="230" spans="4:19" x14ac:dyDescent="0.25">
      <c r="D230" s="162"/>
      <c r="E230" s="162"/>
      <c r="F230" s="162"/>
      <c r="G230" s="162"/>
      <c r="J230" s="162"/>
      <c r="K230" s="162"/>
      <c r="L230" s="162"/>
      <c r="M230" s="162"/>
      <c r="P230" s="162"/>
      <c r="Q230" s="162"/>
      <c r="R230" s="162"/>
      <c r="S230" s="162"/>
    </row>
    <row r="231" spans="4:19" x14ac:dyDescent="0.25">
      <c r="D231" s="162"/>
      <c r="E231" s="162"/>
      <c r="F231" s="162"/>
      <c r="G231" s="162"/>
      <c r="J231" s="162"/>
      <c r="K231" s="162"/>
      <c r="L231" s="162"/>
      <c r="M231" s="162"/>
      <c r="P231" s="162"/>
      <c r="Q231" s="162"/>
      <c r="R231" s="162"/>
      <c r="S231" s="162"/>
    </row>
    <row r="232" spans="4:19" x14ac:dyDescent="0.25">
      <c r="D232" s="162"/>
      <c r="E232" s="162"/>
      <c r="F232" s="162"/>
      <c r="G232" s="162"/>
      <c r="J232" s="162"/>
      <c r="K232" s="162"/>
      <c r="L232" s="162"/>
      <c r="M232" s="162"/>
      <c r="P232" s="162"/>
      <c r="Q232" s="162"/>
      <c r="R232" s="162"/>
      <c r="S232" s="162"/>
    </row>
    <row r="233" spans="4:19" x14ac:dyDescent="0.25">
      <c r="D233" s="162"/>
      <c r="E233" s="162"/>
      <c r="F233" s="162"/>
      <c r="G233" s="162"/>
      <c r="J233" s="162"/>
      <c r="K233" s="162"/>
      <c r="L233" s="162"/>
      <c r="M233" s="162"/>
      <c r="P233" s="162"/>
      <c r="Q233" s="162"/>
      <c r="R233" s="162"/>
      <c r="S233" s="162"/>
    </row>
    <row r="234" spans="4:19" x14ac:dyDescent="0.25">
      <c r="D234" s="162"/>
      <c r="E234" s="162"/>
      <c r="F234" s="162"/>
      <c r="G234" s="162"/>
      <c r="J234" s="162"/>
      <c r="K234" s="162"/>
      <c r="L234" s="162"/>
      <c r="M234" s="162"/>
      <c r="P234" s="162"/>
      <c r="Q234" s="162"/>
      <c r="R234" s="162"/>
      <c r="S234" s="162"/>
    </row>
    <row r="235" spans="4:19" x14ac:dyDescent="0.25">
      <c r="D235" s="162"/>
      <c r="E235" s="162"/>
      <c r="F235" s="162"/>
      <c r="G235" s="162"/>
      <c r="J235" s="162"/>
      <c r="K235" s="162"/>
      <c r="L235" s="162"/>
      <c r="M235" s="162"/>
      <c r="P235" s="162"/>
      <c r="Q235" s="162"/>
      <c r="R235" s="162"/>
      <c r="S235" s="162"/>
    </row>
    <row r="236" spans="4:19" x14ac:dyDescent="0.25">
      <c r="D236" s="162"/>
      <c r="E236" s="162"/>
      <c r="F236" s="162"/>
      <c r="G236" s="162"/>
      <c r="J236" s="162"/>
      <c r="K236" s="162"/>
      <c r="L236" s="162"/>
      <c r="M236" s="162"/>
      <c r="P236" s="162"/>
      <c r="Q236" s="162"/>
      <c r="R236" s="162"/>
      <c r="S236" s="162"/>
    </row>
    <row r="237" spans="4:19" x14ac:dyDescent="0.25">
      <c r="D237" s="162"/>
      <c r="E237" s="162"/>
      <c r="F237" s="162"/>
      <c r="G237" s="162"/>
      <c r="J237" s="162"/>
      <c r="K237" s="162"/>
      <c r="L237" s="162"/>
      <c r="M237" s="162"/>
      <c r="P237" s="162"/>
      <c r="Q237" s="162"/>
      <c r="R237" s="162"/>
      <c r="S237" s="162"/>
    </row>
    <row r="238" spans="4:19" x14ac:dyDescent="0.25">
      <c r="D238" s="162"/>
      <c r="E238" s="162"/>
      <c r="F238" s="162"/>
      <c r="G238" s="162"/>
      <c r="J238" s="162"/>
      <c r="K238" s="162"/>
      <c r="L238" s="162"/>
      <c r="M238" s="162"/>
      <c r="P238" s="162"/>
      <c r="Q238" s="162"/>
      <c r="R238" s="162"/>
      <c r="S238" s="162"/>
    </row>
    <row r="239" spans="4:19" x14ac:dyDescent="0.25">
      <c r="D239" s="162"/>
      <c r="E239" s="162"/>
      <c r="F239" s="162"/>
      <c r="G239" s="162"/>
      <c r="J239" s="162"/>
      <c r="K239" s="162"/>
      <c r="L239" s="162"/>
      <c r="M239" s="162"/>
      <c r="P239" s="162"/>
      <c r="Q239" s="162"/>
      <c r="R239" s="162"/>
      <c r="S239" s="162"/>
    </row>
    <row r="240" spans="4:19" x14ac:dyDescent="0.25">
      <c r="D240" s="162"/>
      <c r="E240" s="162"/>
      <c r="F240" s="162"/>
      <c r="G240" s="162"/>
      <c r="J240" s="162"/>
      <c r="K240" s="162"/>
      <c r="L240" s="162"/>
      <c r="M240" s="162"/>
      <c r="P240" s="162"/>
      <c r="Q240" s="162"/>
      <c r="R240" s="162"/>
      <c r="S240" s="162"/>
    </row>
    <row r="241" spans="4:19" x14ac:dyDescent="0.25">
      <c r="D241" s="162"/>
      <c r="E241" s="162"/>
      <c r="F241" s="162"/>
      <c r="G241" s="162"/>
      <c r="J241" s="162"/>
      <c r="K241" s="162"/>
      <c r="L241" s="162"/>
      <c r="M241" s="162"/>
      <c r="P241" s="162"/>
      <c r="Q241" s="162"/>
      <c r="R241" s="162"/>
      <c r="S241" s="162"/>
    </row>
    <row r="242" spans="4:19" x14ac:dyDescent="0.25">
      <c r="D242" s="162"/>
      <c r="E242" s="162"/>
      <c r="F242" s="162"/>
      <c r="G242" s="162"/>
      <c r="J242" s="162"/>
      <c r="K242" s="162"/>
      <c r="L242" s="162"/>
      <c r="M242" s="162"/>
      <c r="P242" s="162"/>
      <c r="Q242" s="162"/>
      <c r="R242" s="162"/>
      <c r="S242" s="162"/>
    </row>
    <row r="243" spans="4:19" x14ac:dyDescent="0.25">
      <c r="D243" s="162"/>
      <c r="E243" s="162"/>
      <c r="F243" s="162"/>
      <c r="G243" s="162"/>
      <c r="J243" s="162"/>
      <c r="K243" s="162"/>
      <c r="L243" s="162"/>
      <c r="M243" s="162"/>
      <c r="P243" s="162"/>
      <c r="Q243" s="162"/>
      <c r="R243" s="162"/>
      <c r="S243" s="162"/>
    </row>
    <row r="244" spans="4:19" x14ac:dyDescent="0.25">
      <c r="D244" s="162"/>
      <c r="E244" s="162"/>
      <c r="F244" s="162"/>
      <c r="G244" s="162"/>
      <c r="J244" s="162"/>
      <c r="K244" s="162"/>
      <c r="L244" s="162"/>
      <c r="M244" s="162"/>
      <c r="P244" s="162"/>
      <c r="Q244" s="162"/>
      <c r="R244" s="162"/>
      <c r="S244" s="162"/>
    </row>
    <row r="245" spans="4:19" x14ac:dyDescent="0.25">
      <c r="D245" s="162"/>
      <c r="E245" s="162"/>
      <c r="F245" s="162"/>
      <c r="G245" s="162"/>
      <c r="J245" s="162"/>
      <c r="K245" s="162"/>
      <c r="L245" s="162"/>
      <c r="M245" s="162"/>
      <c r="P245" s="162"/>
      <c r="Q245" s="162"/>
      <c r="R245" s="162"/>
      <c r="S245" s="162"/>
    </row>
    <row r="246" spans="4:19" x14ac:dyDescent="0.25">
      <c r="D246" s="162"/>
      <c r="E246" s="162"/>
      <c r="F246" s="162"/>
      <c r="G246" s="162"/>
      <c r="J246" s="162"/>
      <c r="K246" s="162"/>
      <c r="L246" s="162"/>
      <c r="M246" s="162"/>
      <c r="P246" s="162"/>
      <c r="Q246" s="162"/>
      <c r="R246" s="162"/>
      <c r="S246" s="162"/>
    </row>
    <row r="247" spans="4:19" x14ac:dyDescent="0.25">
      <c r="D247" s="162"/>
      <c r="E247" s="162"/>
      <c r="F247" s="162"/>
      <c r="G247" s="162"/>
      <c r="J247" s="162"/>
      <c r="K247" s="162"/>
      <c r="L247" s="162"/>
      <c r="M247" s="162"/>
      <c r="P247" s="162"/>
      <c r="Q247" s="162"/>
      <c r="R247" s="162"/>
      <c r="S247" s="162"/>
    </row>
    <row r="248" spans="4:19" x14ac:dyDescent="0.25">
      <c r="D248" s="162"/>
      <c r="E248" s="162"/>
      <c r="F248" s="162"/>
      <c r="G248" s="162"/>
      <c r="J248" s="162"/>
      <c r="K248" s="162"/>
      <c r="L248" s="162"/>
      <c r="M248" s="162"/>
      <c r="P248" s="162"/>
      <c r="Q248" s="162"/>
      <c r="R248" s="162"/>
      <c r="S248" s="162"/>
    </row>
    <row r="249" spans="4:19" x14ac:dyDescent="0.25">
      <c r="D249" s="162"/>
      <c r="E249" s="162"/>
      <c r="F249" s="162"/>
      <c r="G249" s="162"/>
      <c r="J249" s="162"/>
      <c r="K249" s="162"/>
      <c r="L249" s="162"/>
      <c r="M249" s="162"/>
      <c r="P249" s="162"/>
      <c r="Q249" s="162"/>
      <c r="R249" s="162"/>
      <c r="S249" s="162"/>
    </row>
    <row r="250" spans="4:19" x14ac:dyDescent="0.25">
      <c r="D250" s="162"/>
      <c r="E250" s="162"/>
      <c r="F250" s="162"/>
      <c r="G250" s="162"/>
      <c r="J250" s="162"/>
      <c r="K250" s="162"/>
      <c r="L250" s="162"/>
      <c r="M250" s="162"/>
      <c r="P250" s="162"/>
      <c r="Q250" s="162"/>
      <c r="R250" s="162"/>
      <c r="S250" s="162"/>
    </row>
    <row r="251" spans="4:19" x14ac:dyDescent="0.25">
      <c r="D251" s="162"/>
      <c r="E251" s="162"/>
      <c r="F251" s="162"/>
      <c r="G251" s="162"/>
      <c r="J251" s="162"/>
      <c r="K251" s="162"/>
      <c r="L251" s="162"/>
      <c r="M251" s="162"/>
      <c r="P251" s="162"/>
      <c r="Q251" s="162"/>
      <c r="R251" s="162"/>
      <c r="S251" s="162"/>
    </row>
    <row r="252" spans="4:19" x14ac:dyDescent="0.25">
      <c r="D252" s="162"/>
      <c r="E252" s="162"/>
      <c r="F252" s="162"/>
      <c r="G252" s="162"/>
      <c r="J252" s="162"/>
      <c r="K252" s="162"/>
      <c r="L252" s="162"/>
      <c r="M252" s="162"/>
      <c r="P252" s="162"/>
      <c r="Q252" s="162"/>
      <c r="R252" s="162"/>
      <c r="S252" s="162"/>
    </row>
    <row r="253" spans="4:19" x14ac:dyDescent="0.25">
      <c r="D253" s="162"/>
      <c r="E253" s="162"/>
      <c r="F253" s="162"/>
      <c r="G253" s="162"/>
      <c r="J253" s="162"/>
      <c r="K253" s="162"/>
      <c r="L253" s="162"/>
      <c r="M253" s="162"/>
      <c r="P253" s="162"/>
      <c r="Q253" s="162"/>
      <c r="R253" s="162"/>
      <c r="S253" s="162"/>
    </row>
    <row r="254" spans="4:19" x14ac:dyDescent="0.25">
      <c r="D254" s="162"/>
      <c r="E254" s="162"/>
      <c r="F254" s="162"/>
      <c r="G254" s="162"/>
      <c r="J254" s="162"/>
      <c r="K254" s="162"/>
      <c r="L254" s="162"/>
      <c r="M254" s="162"/>
      <c r="P254" s="162"/>
      <c r="Q254" s="162"/>
      <c r="R254" s="162"/>
      <c r="S254" s="162"/>
    </row>
    <row r="255" spans="4:19" x14ac:dyDescent="0.25">
      <c r="D255" s="162"/>
      <c r="E255" s="162"/>
      <c r="F255" s="162"/>
      <c r="G255" s="162"/>
      <c r="J255" s="162"/>
      <c r="K255" s="162"/>
      <c r="L255" s="162"/>
      <c r="M255" s="162"/>
      <c r="P255" s="162"/>
      <c r="Q255" s="162"/>
      <c r="R255" s="162"/>
      <c r="S255" s="162"/>
    </row>
    <row r="256" spans="4:19" x14ac:dyDescent="0.25">
      <c r="D256" s="162"/>
      <c r="E256" s="162"/>
      <c r="F256" s="162"/>
      <c r="G256" s="162"/>
      <c r="J256" s="162"/>
      <c r="K256" s="162"/>
      <c r="L256" s="162"/>
      <c r="M256" s="162"/>
      <c r="P256" s="162"/>
      <c r="Q256" s="162"/>
      <c r="R256" s="162"/>
      <c r="S256" s="162"/>
    </row>
    <row r="257" spans="4:19" x14ac:dyDescent="0.25">
      <c r="D257" s="162"/>
      <c r="E257" s="162"/>
      <c r="F257" s="162"/>
      <c r="G257" s="162"/>
      <c r="J257" s="162"/>
      <c r="K257" s="162"/>
      <c r="L257" s="162"/>
      <c r="M257" s="162"/>
      <c r="P257" s="162"/>
      <c r="Q257" s="162"/>
      <c r="R257" s="162"/>
      <c r="S257" s="162"/>
    </row>
    <row r="258" spans="4:19" x14ac:dyDescent="0.25">
      <c r="D258" s="162"/>
      <c r="E258" s="162"/>
      <c r="F258" s="162"/>
      <c r="G258" s="162"/>
      <c r="J258" s="162"/>
      <c r="K258" s="162"/>
      <c r="L258" s="162"/>
      <c r="M258" s="162"/>
      <c r="P258" s="162"/>
      <c r="Q258" s="162"/>
      <c r="R258" s="162"/>
      <c r="S258" s="162"/>
    </row>
    <row r="259" spans="4:19" x14ac:dyDescent="0.25">
      <c r="D259" s="162"/>
      <c r="E259" s="162"/>
      <c r="F259" s="162"/>
      <c r="G259" s="162"/>
      <c r="J259" s="162"/>
      <c r="K259" s="162"/>
      <c r="L259" s="162"/>
      <c r="M259" s="162"/>
      <c r="P259" s="162"/>
      <c r="Q259" s="162"/>
      <c r="R259" s="162"/>
      <c r="S259" s="162"/>
    </row>
    <row r="260" spans="4:19" x14ac:dyDescent="0.25">
      <c r="D260" s="162"/>
      <c r="E260" s="162"/>
      <c r="F260" s="162"/>
      <c r="G260" s="162"/>
      <c r="J260" s="162"/>
      <c r="K260" s="162"/>
      <c r="L260" s="162"/>
      <c r="M260" s="162"/>
      <c r="P260" s="162"/>
      <c r="Q260" s="162"/>
      <c r="R260" s="162"/>
      <c r="S260" s="162"/>
    </row>
    <row r="261" spans="4:19" x14ac:dyDescent="0.25">
      <c r="D261" s="162"/>
      <c r="E261" s="162"/>
      <c r="F261" s="162"/>
      <c r="G261" s="162"/>
      <c r="J261" s="162"/>
      <c r="K261" s="162"/>
      <c r="L261" s="162"/>
      <c r="M261" s="162"/>
      <c r="P261" s="162"/>
      <c r="Q261" s="162"/>
      <c r="R261" s="162"/>
      <c r="S261" s="162"/>
    </row>
    <row r="262" spans="4:19" x14ac:dyDescent="0.25">
      <c r="D262" s="162"/>
      <c r="E262" s="162"/>
      <c r="F262" s="162"/>
      <c r="G262" s="162"/>
      <c r="J262" s="162"/>
      <c r="K262" s="162"/>
      <c r="L262" s="162"/>
      <c r="M262" s="162"/>
      <c r="P262" s="162"/>
      <c r="Q262" s="162"/>
      <c r="R262" s="162"/>
      <c r="S262" s="162"/>
    </row>
    <row r="263" spans="4:19" x14ac:dyDescent="0.25">
      <c r="D263" s="162"/>
      <c r="E263" s="162"/>
      <c r="F263" s="162"/>
      <c r="G263" s="162"/>
      <c r="J263" s="162"/>
      <c r="K263" s="162"/>
      <c r="L263" s="162"/>
      <c r="M263" s="162"/>
      <c r="P263" s="162"/>
      <c r="Q263" s="162"/>
      <c r="R263" s="162"/>
      <c r="S263" s="162"/>
    </row>
    <row r="264" spans="4:19" x14ac:dyDescent="0.25">
      <c r="D264" s="162"/>
      <c r="E264" s="162"/>
      <c r="F264" s="162"/>
      <c r="G264" s="162"/>
      <c r="J264" s="162"/>
      <c r="K264" s="162"/>
      <c r="L264" s="162"/>
      <c r="M264" s="162"/>
      <c r="P264" s="162"/>
      <c r="Q264" s="162"/>
      <c r="R264" s="162"/>
      <c r="S264" s="162"/>
    </row>
    <row r="265" spans="4:19" x14ac:dyDescent="0.25">
      <c r="D265" s="162"/>
      <c r="E265" s="162"/>
      <c r="F265" s="162"/>
      <c r="G265" s="162"/>
      <c r="J265" s="162"/>
      <c r="K265" s="162"/>
      <c r="L265" s="162"/>
      <c r="M265" s="162"/>
      <c r="P265" s="162"/>
      <c r="Q265" s="162"/>
      <c r="R265" s="162"/>
      <c r="S265" s="162"/>
    </row>
    <row r="266" spans="4:19" x14ac:dyDescent="0.25">
      <c r="D266" s="162"/>
      <c r="E266" s="162"/>
      <c r="F266" s="162"/>
      <c r="G266" s="162"/>
      <c r="J266" s="162"/>
      <c r="K266" s="162"/>
      <c r="L266" s="162"/>
      <c r="M266" s="162"/>
      <c r="P266" s="162"/>
      <c r="Q266" s="162"/>
      <c r="R266" s="162"/>
      <c r="S266" s="162"/>
    </row>
    <row r="267" spans="4:19" x14ac:dyDescent="0.25">
      <c r="D267" s="162"/>
      <c r="E267" s="162"/>
      <c r="F267" s="162"/>
      <c r="G267" s="162"/>
      <c r="J267" s="162"/>
      <c r="K267" s="162"/>
      <c r="L267" s="162"/>
      <c r="M267" s="162"/>
      <c r="P267" s="162"/>
      <c r="Q267" s="162"/>
      <c r="R267" s="162"/>
      <c r="S267" s="162"/>
    </row>
    <row r="268" spans="4:19" x14ac:dyDescent="0.25">
      <c r="D268" s="162"/>
      <c r="E268" s="162"/>
      <c r="F268" s="162"/>
      <c r="G268" s="162"/>
      <c r="J268" s="162"/>
      <c r="K268" s="162"/>
      <c r="L268" s="162"/>
      <c r="M268" s="162"/>
      <c r="P268" s="162"/>
      <c r="Q268" s="162"/>
      <c r="R268" s="162"/>
      <c r="S268" s="162"/>
    </row>
    <row r="269" spans="4:19" x14ac:dyDescent="0.25">
      <c r="D269" s="162"/>
      <c r="E269" s="162"/>
      <c r="F269" s="162"/>
      <c r="G269" s="162"/>
      <c r="J269" s="162"/>
      <c r="K269" s="162"/>
      <c r="L269" s="162"/>
      <c r="M269" s="162"/>
      <c r="P269" s="162"/>
      <c r="Q269" s="162"/>
      <c r="R269" s="162"/>
      <c r="S269" s="162"/>
    </row>
    <row r="270" spans="4:19" x14ac:dyDescent="0.25">
      <c r="D270" s="162"/>
      <c r="E270" s="162"/>
      <c r="F270" s="162"/>
      <c r="G270" s="162"/>
      <c r="J270" s="162"/>
      <c r="K270" s="162"/>
      <c r="L270" s="162"/>
      <c r="M270" s="162"/>
      <c r="P270" s="162"/>
      <c r="Q270" s="162"/>
      <c r="R270" s="162"/>
      <c r="S270" s="162"/>
    </row>
    <row r="271" spans="4:19" x14ac:dyDescent="0.25">
      <c r="D271" s="162"/>
      <c r="E271" s="162"/>
      <c r="F271" s="162"/>
      <c r="G271" s="162"/>
      <c r="J271" s="162"/>
      <c r="K271" s="162"/>
      <c r="L271" s="162"/>
      <c r="M271" s="162"/>
      <c r="P271" s="162"/>
      <c r="Q271" s="162"/>
      <c r="R271" s="162"/>
      <c r="S271" s="162"/>
    </row>
    <row r="272" spans="4:19" x14ac:dyDescent="0.25">
      <c r="D272" s="162"/>
      <c r="E272" s="162"/>
      <c r="F272" s="162"/>
      <c r="G272" s="162"/>
      <c r="J272" s="162"/>
      <c r="K272" s="162"/>
      <c r="L272" s="162"/>
      <c r="M272" s="162"/>
      <c r="P272" s="162"/>
      <c r="Q272" s="162"/>
      <c r="R272" s="162"/>
      <c r="S272" s="162"/>
    </row>
    <row r="273" spans="4:19" x14ac:dyDescent="0.25">
      <c r="D273" s="162"/>
      <c r="E273" s="162"/>
      <c r="F273" s="162"/>
      <c r="G273" s="162"/>
      <c r="J273" s="162"/>
      <c r="K273" s="162"/>
      <c r="L273" s="162"/>
      <c r="M273" s="162"/>
      <c r="P273" s="162"/>
      <c r="Q273" s="162"/>
      <c r="R273" s="162"/>
      <c r="S273" s="162"/>
    </row>
    <row r="274" spans="4:19" x14ac:dyDescent="0.25">
      <c r="D274" s="162"/>
      <c r="E274" s="162"/>
      <c r="F274" s="162"/>
      <c r="G274" s="162"/>
      <c r="J274" s="162"/>
      <c r="K274" s="162"/>
      <c r="L274" s="162"/>
      <c r="M274" s="162"/>
      <c r="P274" s="162"/>
      <c r="Q274" s="162"/>
      <c r="R274" s="162"/>
      <c r="S274" s="162"/>
    </row>
    <row r="275" spans="4:19" x14ac:dyDescent="0.25">
      <c r="D275" s="162"/>
      <c r="E275" s="162"/>
      <c r="F275" s="162"/>
      <c r="G275" s="162"/>
      <c r="J275" s="162"/>
      <c r="K275" s="162"/>
      <c r="L275" s="162"/>
      <c r="M275" s="162"/>
      <c r="P275" s="162"/>
      <c r="Q275" s="162"/>
      <c r="R275" s="162"/>
      <c r="S275" s="162"/>
    </row>
    <row r="276" spans="4:19" x14ac:dyDescent="0.25">
      <c r="D276" s="162"/>
      <c r="E276" s="162"/>
      <c r="F276" s="162"/>
      <c r="G276" s="162"/>
      <c r="J276" s="162"/>
      <c r="K276" s="162"/>
      <c r="L276" s="162"/>
      <c r="M276" s="162"/>
      <c r="P276" s="162"/>
      <c r="Q276" s="162"/>
      <c r="R276" s="162"/>
      <c r="S276" s="162"/>
    </row>
    <row r="277" spans="4:19" x14ac:dyDescent="0.25">
      <c r="D277" s="162"/>
      <c r="E277" s="162"/>
      <c r="F277" s="162"/>
      <c r="G277" s="162"/>
      <c r="J277" s="162"/>
      <c r="K277" s="162"/>
      <c r="L277" s="162"/>
      <c r="M277" s="162"/>
      <c r="P277" s="162"/>
      <c r="Q277" s="162"/>
      <c r="R277" s="162"/>
      <c r="S277" s="162"/>
    </row>
    <row r="278" spans="4:19" x14ac:dyDescent="0.25">
      <c r="D278" s="162"/>
      <c r="E278" s="162"/>
      <c r="F278" s="162"/>
      <c r="G278" s="162"/>
      <c r="J278" s="162"/>
      <c r="K278" s="162"/>
      <c r="L278" s="162"/>
      <c r="M278" s="162"/>
      <c r="P278" s="162"/>
      <c r="Q278" s="162"/>
      <c r="R278" s="162"/>
      <c r="S278" s="162"/>
    </row>
    <row r="279" spans="4:19" x14ac:dyDescent="0.25">
      <c r="D279" s="162"/>
      <c r="E279" s="162"/>
      <c r="F279" s="162"/>
      <c r="G279" s="162"/>
      <c r="J279" s="162"/>
      <c r="K279" s="162"/>
      <c r="L279" s="162"/>
      <c r="M279" s="162"/>
      <c r="P279" s="162"/>
      <c r="Q279" s="162"/>
      <c r="R279" s="162"/>
      <c r="S279" s="162"/>
    </row>
    <row r="280" spans="4:19" x14ac:dyDescent="0.25">
      <c r="D280" s="162"/>
      <c r="E280" s="162"/>
      <c r="F280" s="162"/>
      <c r="G280" s="162"/>
      <c r="J280" s="162"/>
      <c r="K280" s="162"/>
      <c r="L280" s="162"/>
      <c r="M280" s="162"/>
      <c r="P280" s="162"/>
      <c r="Q280" s="162"/>
      <c r="R280" s="162"/>
      <c r="S280" s="162"/>
    </row>
    <row r="281" spans="4:19" x14ac:dyDescent="0.25">
      <c r="D281" s="162"/>
      <c r="E281" s="162"/>
      <c r="F281" s="162"/>
      <c r="G281" s="162"/>
      <c r="J281" s="162"/>
      <c r="K281" s="162"/>
      <c r="L281" s="162"/>
      <c r="M281" s="162"/>
      <c r="P281" s="162"/>
      <c r="Q281" s="162"/>
      <c r="R281" s="162"/>
      <c r="S281" s="162"/>
    </row>
    <row r="282" spans="4:19" x14ac:dyDescent="0.25">
      <c r="D282" s="162"/>
      <c r="E282" s="162"/>
      <c r="F282" s="162"/>
      <c r="G282" s="162"/>
      <c r="J282" s="162"/>
      <c r="K282" s="162"/>
      <c r="L282" s="162"/>
      <c r="M282" s="162"/>
      <c r="P282" s="162"/>
      <c r="Q282" s="162"/>
      <c r="R282" s="162"/>
      <c r="S282" s="162"/>
    </row>
    <row r="283" spans="4:19" x14ac:dyDescent="0.25">
      <c r="D283" s="162"/>
      <c r="E283" s="162"/>
      <c r="F283" s="162"/>
      <c r="G283" s="162"/>
      <c r="J283" s="162"/>
      <c r="K283" s="162"/>
      <c r="L283" s="162"/>
      <c r="M283" s="162"/>
      <c r="P283" s="162"/>
      <c r="Q283" s="162"/>
      <c r="R283" s="162"/>
      <c r="S283" s="162"/>
    </row>
    <row r="284" spans="4:19" x14ac:dyDescent="0.25">
      <c r="D284" s="162"/>
      <c r="E284" s="162"/>
      <c r="F284" s="162"/>
      <c r="G284" s="162"/>
      <c r="J284" s="162"/>
      <c r="K284" s="162"/>
      <c r="L284" s="162"/>
      <c r="M284" s="162"/>
      <c r="P284" s="162"/>
      <c r="Q284" s="162"/>
      <c r="R284" s="162"/>
      <c r="S284" s="162"/>
    </row>
    <row r="285" spans="4:19" x14ac:dyDescent="0.25">
      <c r="D285" s="162"/>
      <c r="E285" s="162"/>
      <c r="F285" s="162"/>
      <c r="G285" s="162"/>
      <c r="J285" s="162"/>
      <c r="K285" s="162"/>
      <c r="L285" s="162"/>
      <c r="M285" s="162"/>
      <c r="P285" s="162"/>
      <c r="Q285" s="162"/>
      <c r="R285" s="162"/>
      <c r="S285" s="162"/>
    </row>
    <row r="286" spans="4:19" x14ac:dyDescent="0.25">
      <c r="D286" s="162"/>
      <c r="E286" s="162"/>
      <c r="F286" s="162"/>
      <c r="G286" s="162"/>
      <c r="J286" s="162"/>
      <c r="K286" s="162"/>
      <c r="L286" s="162"/>
      <c r="M286" s="162"/>
      <c r="P286" s="162"/>
      <c r="Q286" s="162"/>
      <c r="R286" s="162"/>
      <c r="S286" s="162"/>
    </row>
    <row r="287" spans="4:19" x14ac:dyDescent="0.25">
      <c r="D287" s="162"/>
      <c r="E287" s="162"/>
      <c r="F287" s="162"/>
      <c r="G287" s="162"/>
      <c r="J287" s="162"/>
      <c r="K287" s="162"/>
      <c r="L287" s="162"/>
      <c r="M287" s="162"/>
      <c r="P287" s="162"/>
      <c r="Q287" s="162"/>
      <c r="R287" s="162"/>
      <c r="S287" s="162"/>
    </row>
    <row r="288" spans="4:19" x14ac:dyDescent="0.25">
      <c r="D288" s="162"/>
      <c r="E288" s="162"/>
      <c r="F288" s="162"/>
      <c r="G288" s="162"/>
      <c r="J288" s="162"/>
      <c r="K288" s="162"/>
      <c r="L288" s="162"/>
      <c r="M288" s="162"/>
      <c r="P288" s="162"/>
      <c r="Q288" s="162"/>
      <c r="R288" s="162"/>
      <c r="S288" s="162"/>
    </row>
    <row r="289" spans="4:19" x14ac:dyDescent="0.25">
      <c r="D289" s="162"/>
      <c r="E289" s="162"/>
      <c r="F289" s="162"/>
      <c r="G289" s="162"/>
      <c r="J289" s="162"/>
      <c r="K289" s="162"/>
      <c r="L289" s="162"/>
      <c r="M289" s="162"/>
      <c r="P289" s="162"/>
      <c r="Q289" s="162"/>
      <c r="R289" s="162"/>
      <c r="S289" s="162"/>
    </row>
    <row r="290" spans="4:19" x14ac:dyDescent="0.25">
      <c r="D290" s="162"/>
      <c r="E290" s="162"/>
      <c r="F290" s="162"/>
      <c r="G290" s="162"/>
      <c r="J290" s="162"/>
      <c r="K290" s="162"/>
      <c r="L290" s="162"/>
      <c r="M290" s="162"/>
      <c r="P290" s="162"/>
      <c r="Q290" s="162"/>
      <c r="R290" s="162"/>
      <c r="S290" s="162"/>
    </row>
    <row r="291" spans="4:19" x14ac:dyDescent="0.25">
      <c r="D291" s="162"/>
      <c r="E291" s="162"/>
      <c r="F291" s="162"/>
      <c r="G291" s="162"/>
      <c r="J291" s="162"/>
      <c r="K291" s="162"/>
      <c r="L291" s="162"/>
      <c r="M291" s="162"/>
      <c r="P291" s="162"/>
      <c r="Q291" s="162"/>
      <c r="R291" s="162"/>
      <c r="S291" s="162"/>
    </row>
    <row r="292" spans="4:19" x14ac:dyDescent="0.25">
      <c r="D292" s="162"/>
      <c r="E292" s="162"/>
      <c r="F292" s="162"/>
      <c r="G292" s="162"/>
      <c r="J292" s="162"/>
      <c r="K292" s="162"/>
      <c r="L292" s="162"/>
      <c r="M292" s="162"/>
      <c r="P292" s="162"/>
      <c r="Q292" s="162"/>
      <c r="R292" s="162"/>
      <c r="S292" s="162"/>
    </row>
    <row r="293" spans="4:19" x14ac:dyDescent="0.25">
      <c r="D293" s="162"/>
      <c r="E293" s="162"/>
      <c r="F293" s="162"/>
      <c r="G293" s="162"/>
      <c r="J293" s="162"/>
      <c r="K293" s="162"/>
      <c r="L293" s="162"/>
      <c r="M293" s="162"/>
      <c r="P293" s="162"/>
      <c r="Q293" s="162"/>
      <c r="R293" s="162"/>
      <c r="S293" s="162"/>
    </row>
    <row r="294" spans="4:19" x14ac:dyDescent="0.25">
      <c r="D294" s="162"/>
      <c r="E294" s="162"/>
      <c r="F294" s="162"/>
      <c r="G294" s="162"/>
      <c r="J294" s="162"/>
      <c r="K294" s="162"/>
      <c r="L294" s="162"/>
      <c r="M294" s="162"/>
      <c r="P294" s="162"/>
      <c r="Q294" s="162"/>
      <c r="R294" s="162"/>
      <c r="S294" s="162"/>
    </row>
    <row r="295" spans="4:19" x14ac:dyDescent="0.25">
      <c r="D295" s="162"/>
      <c r="E295" s="162"/>
      <c r="F295" s="162"/>
      <c r="G295" s="162"/>
      <c r="J295" s="162"/>
      <c r="K295" s="162"/>
      <c r="L295" s="162"/>
      <c r="M295" s="162"/>
      <c r="P295" s="162"/>
      <c r="Q295" s="162"/>
      <c r="R295" s="162"/>
      <c r="S295" s="162"/>
    </row>
    <row r="296" spans="4:19" x14ac:dyDescent="0.25">
      <c r="D296" s="162"/>
      <c r="E296" s="162"/>
      <c r="F296" s="162"/>
      <c r="G296" s="162"/>
      <c r="J296" s="162"/>
      <c r="K296" s="162"/>
      <c r="L296" s="162"/>
      <c r="M296" s="162"/>
      <c r="P296" s="162"/>
      <c r="Q296" s="162"/>
      <c r="R296" s="162"/>
      <c r="S296" s="162"/>
    </row>
    <row r="297" spans="4:19" x14ac:dyDescent="0.25">
      <c r="D297" s="162"/>
      <c r="E297" s="162"/>
      <c r="F297" s="162"/>
      <c r="G297" s="162"/>
      <c r="J297" s="162"/>
      <c r="K297" s="162"/>
      <c r="L297" s="162"/>
      <c r="M297" s="162"/>
      <c r="P297" s="162"/>
      <c r="Q297" s="162"/>
      <c r="R297" s="162"/>
      <c r="S297" s="162"/>
    </row>
    <row r="298" spans="4:19" x14ac:dyDescent="0.25">
      <c r="D298" s="162"/>
      <c r="E298" s="162"/>
      <c r="F298" s="162"/>
      <c r="G298" s="162"/>
      <c r="J298" s="162"/>
      <c r="K298" s="162"/>
      <c r="L298" s="162"/>
      <c r="M298" s="162"/>
      <c r="P298" s="162"/>
      <c r="Q298" s="162"/>
      <c r="R298" s="162"/>
      <c r="S298" s="162"/>
    </row>
    <row r="299" spans="4:19" x14ac:dyDescent="0.25">
      <c r="D299" s="162"/>
      <c r="E299" s="162"/>
      <c r="F299" s="162"/>
      <c r="G299" s="162"/>
      <c r="J299" s="162"/>
      <c r="K299" s="162"/>
      <c r="L299" s="162"/>
      <c r="M299" s="162"/>
      <c r="P299" s="162"/>
      <c r="Q299" s="162"/>
      <c r="R299" s="162"/>
      <c r="S299" s="162"/>
    </row>
    <row r="300" spans="4:19" x14ac:dyDescent="0.25">
      <c r="D300" s="162"/>
      <c r="E300" s="162"/>
      <c r="F300" s="162"/>
      <c r="G300" s="162"/>
      <c r="J300" s="162"/>
      <c r="K300" s="162"/>
      <c r="L300" s="162"/>
      <c r="M300" s="162"/>
      <c r="P300" s="162"/>
      <c r="Q300" s="162"/>
      <c r="R300" s="162"/>
      <c r="S300" s="162"/>
    </row>
    <row r="301" spans="4:19" x14ac:dyDescent="0.25">
      <c r="D301" s="162"/>
      <c r="E301" s="162"/>
      <c r="F301" s="162"/>
      <c r="G301" s="162"/>
      <c r="J301" s="162"/>
      <c r="K301" s="162"/>
      <c r="L301" s="162"/>
      <c r="M301" s="162"/>
      <c r="P301" s="162"/>
      <c r="Q301" s="162"/>
      <c r="R301" s="162"/>
      <c r="S301" s="162"/>
    </row>
    <row r="302" spans="4:19" x14ac:dyDescent="0.25">
      <c r="D302" s="162"/>
      <c r="E302" s="162"/>
      <c r="F302" s="162"/>
      <c r="G302" s="162"/>
      <c r="J302" s="162"/>
      <c r="K302" s="162"/>
      <c r="L302" s="162"/>
      <c r="M302" s="162"/>
      <c r="P302" s="162"/>
      <c r="Q302" s="162"/>
      <c r="R302" s="162"/>
      <c r="S302" s="162"/>
    </row>
    <row r="303" spans="4:19" x14ac:dyDescent="0.25">
      <c r="D303" s="162"/>
      <c r="E303" s="162"/>
      <c r="F303" s="162"/>
      <c r="G303" s="162"/>
      <c r="J303" s="162"/>
      <c r="K303" s="162"/>
      <c r="L303" s="162"/>
      <c r="M303" s="162"/>
      <c r="P303" s="162"/>
      <c r="Q303" s="162"/>
      <c r="R303" s="162"/>
      <c r="S303" s="162"/>
    </row>
    <row r="304" spans="4:19" x14ac:dyDescent="0.25">
      <c r="D304" s="162"/>
      <c r="E304" s="162"/>
      <c r="F304" s="162"/>
      <c r="G304" s="162"/>
      <c r="J304" s="162"/>
      <c r="K304" s="162"/>
      <c r="L304" s="162"/>
      <c r="M304" s="162"/>
      <c r="P304" s="162"/>
      <c r="Q304" s="162"/>
      <c r="R304" s="162"/>
      <c r="S304" s="162"/>
    </row>
    <row r="305" spans="4:19" x14ac:dyDescent="0.25">
      <c r="D305" s="162"/>
      <c r="E305" s="162"/>
      <c r="F305" s="162"/>
      <c r="G305" s="162"/>
      <c r="J305" s="162"/>
      <c r="K305" s="162"/>
      <c r="L305" s="162"/>
      <c r="M305" s="162"/>
      <c r="P305" s="162"/>
      <c r="Q305" s="162"/>
      <c r="R305" s="162"/>
      <c r="S305" s="162"/>
    </row>
    <row r="306" spans="4:19" x14ac:dyDescent="0.25">
      <c r="D306" s="162"/>
      <c r="E306" s="162"/>
      <c r="F306" s="162"/>
      <c r="G306" s="162"/>
      <c r="J306" s="162"/>
      <c r="K306" s="162"/>
      <c r="L306" s="162"/>
      <c r="M306" s="162"/>
      <c r="P306" s="162"/>
      <c r="Q306" s="162"/>
      <c r="R306" s="162"/>
      <c r="S306" s="162"/>
    </row>
    <row r="307" spans="4:19" x14ac:dyDescent="0.25">
      <c r="D307" s="162"/>
      <c r="E307" s="162"/>
      <c r="F307" s="162"/>
      <c r="G307" s="162"/>
      <c r="J307" s="162"/>
      <c r="K307" s="162"/>
      <c r="L307" s="162"/>
      <c r="M307" s="162"/>
      <c r="P307" s="162"/>
      <c r="Q307" s="162"/>
      <c r="R307" s="162"/>
      <c r="S307" s="162"/>
    </row>
    <row r="308" spans="4:19" x14ac:dyDescent="0.25">
      <c r="D308" s="162"/>
      <c r="E308" s="162"/>
      <c r="F308" s="162"/>
      <c r="G308" s="162"/>
      <c r="J308" s="162"/>
      <c r="K308" s="162"/>
      <c r="L308" s="162"/>
      <c r="M308" s="162"/>
      <c r="P308" s="162"/>
      <c r="Q308" s="162"/>
      <c r="R308" s="162"/>
      <c r="S308" s="162"/>
    </row>
    <row r="309" spans="4:19" x14ac:dyDescent="0.25">
      <c r="D309" s="162"/>
      <c r="E309" s="162"/>
      <c r="F309" s="162"/>
      <c r="G309" s="162"/>
      <c r="J309" s="162"/>
      <c r="K309" s="162"/>
      <c r="L309" s="162"/>
      <c r="M309" s="162"/>
      <c r="P309" s="162"/>
      <c r="Q309" s="162"/>
      <c r="R309" s="162"/>
      <c r="S309" s="162"/>
    </row>
    <row r="310" spans="4:19" x14ac:dyDescent="0.25">
      <c r="D310" s="162"/>
      <c r="E310" s="162"/>
      <c r="F310" s="162"/>
      <c r="G310" s="162"/>
      <c r="J310" s="162"/>
      <c r="K310" s="162"/>
      <c r="L310" s="162"/>
      <c r="M310" s="162"/>
      <c r="P310" s="162"/>
      <c r="Q310" s="162"/>
      <c r="R310" s="162"/>
      <c r="S310" s="162"/>
    </row>
    <row r="311" spans="4:19" x14ac:dyDescent="0.25">
      <c r="D311" s="162"/>
      <c r="E311" s="162"/>
      <c r="F311" s="162"/>
      <c r="G311" s="162"/>
      <c r="J311" s="162"/>
      <c r="K311" s="162"/>
      <c r="L311" s="162"/>
      <c r="M311" s="162"/>
      <c r="P311" s="162"/>
      <c r="Q311" s="162"/>
      <c r="R311" s="162"/>
      <c r="S311" s="162"/>
    </row>
    <row r="312" spans="4:19" x14ac:dyDescent="0.25">
      <c r="D312" s="162"/>
      <c r="E312" s="162"/>
      <c r="F312" s="162"/>
      <c r="G312" s="162"/>
      <c r="J312" s="162"/>
      <c r="K312" s="162"/>
      <c r="L312" s="162"/>
      <c r="M312" s="162"/>
      <c r="P312" s="162"/>
      <c r="Q312" s="162"/>
      <c r="R312" s="162"/>
      <c r="S312" s="162"/>
    </row>
    <row r="313" spans="4:19" x14ac:dyDescent="0.25">
      <c r="D313" s="162"/>
      <c r="E313" s="162"/>
      <c r="F313" s="162"/>
      <c r="G313" s="162"/>
      <c r="J313" s="162"/>
      <c r="K313" s="162"/>
      <c r="L313" s="162"/>
      <c r="M313" s="162"/>
      <c r="P313" s="162"/>
      <c r="Q313" s="162"/>
      <c r="R313" s="162"/>
      <c r="S313" s="162"/>
    </row>
    <row r="314" spans="4:19" x14ac:dyDescent="0.25">
      <c r="D314" s="162"/>
      <c r="E314" s="162"/>
      <c r="F314" s="162"/>
      <c r="G314" s="162"/>
      <c r="J314" s="162"/>
      <c r="K314" s="162"/>
      <c r="L314" s="162"/>
      <c r="M314" s="162"/>
      <c r="P314" s="162"/>
      <c r="Q314" s="162"/>
      <c r="R314" s="162"/>
      <c r="S314" s="162"/>
    </row>
    <row r="315" spans="4:19" x14ac:dyDescent="0.25">
      <c r="D315" s="162"/>
      <c r="E315" s="162"/>
      <c r="F315" s="162"/>
      <c r="G315" s="162"/>
      <c r="J315" s="162"/>
      <c r="K315" s="162"/>
      <c r="L315" s="162"/>
      <c r="M315" s="162"/>
      <c r="P315" s="162"/>
      <c r="Q315" s="162"/>
      <c r="R315" s="162"/>
      <c r="S315" s="162"/>
    </row>
    <row r="316" spans="4:19" x14ac:dyDescent="0.25">
      <c r="D316" s="162"/>
      <c r="E316" s="162"/>
      <c r="F316" s="162"/>
      <c r="G316" s="162"/>
      <c r="J316" s="162"/>
      <c r="K316" s="162"/>
      <c r="L316" s="162"/>
      <c r="M316" s="162"/>
      <c r="P316" s="162"/>
      <c r="Q316" s="162"/>
      <c r="R316" s="162"/>
      <c r="S316" s="162"/>
    </row>
    <row r="317" spans="4:19" x14ac:dyDescent="0.25">
      <c r="D317" s="162"/>
      <c r="E317" s="162"/>
      <c r="F317" s="162"/>
      <c r="G317" s="162"/>
      <c r="J317" s="162"/>
      <c r="K317" s="162"/>
      <c r="L317" s="162"/>
      <c r="M317" s="162"/>
      <c r="P317" s="162"/>
      <c r="Q317" s="162"/>
      <c r="R317" s="162"/>
      <c r="S317" s="162"/>
    </row>
    <row r="318" spans="4:19" x14ac:dyDescent="0.25">
      <c r="D318" s="162"/>
      <c r="E318" s="162"/>
      <c r="F318" s="162"/>
      <c r="G318" s="162"/>
      <c r="J318" s="162"/>
      <c r="K318" s="162"/>
      <c r="L318" s="162"/>
      <c r="M318" s="162"/>
      <c r="P318" s="162"/>
      <c r="Q318" s="162"/>
      <c r="R318" s="162"/>
      <c r="S318" s="162"/>
    </row>
    <row r="319" spans="4:19" x14ac:dyDescent="0.25">
      <c r="D319" s="162"/>
      <c r="E319" s="162"/>
      <c r="F319" s="162"/>
      <c r="G319" s="162"/>
      <c r="J319" s="162"/>
      <c r="K319" s="162"/>
      <c r="L319" s="162"/>
      <c r="M319" s="162"/>
      <c r="P319" s="162"/>
      <c r="Q319" s="162"/>
      <c r="R319" s="162"/>
      <c r="S319" s="162"/>
    </row>
    <row r="320" spans="4:19" x14ac:dyDescent="0.25">
      <c r="D320" s="162"/>
      <c r="E320" s="162"/>
      <c r="F320" s="162"/>
      <c r="G320" s="162"/>
      <c r="J320" s="162"/>
      <c r="K320" s="162"/>
      <c r="L320" s="162"/>
      <c r="M320" s="162"/>
      <c r="P320" s="162"/>
      <c r="Q320" s="162"/>
      <c r="R320" s="162"/>
      <c r="S320" s="162"/>
    </row>
    <row r="321" spans="4:19" x14ac:dyDescent="0.25">
      <c r="D321" s="162"/>
      <c r="E321" s="162"/>
      <c r="F321" s="162"/>
      <c r="G321" s="162"/>
      <c r="J321" s="162"/>
      <c r="K321" s="162"/>
      <c r="L321" s="162"/>
      <c r="M321" s="162"/>
      <c r="P321" s="162"/>
      <c r="Q321" s="162"/>
      <c r="R321" s="162"/>
      <c r="S321" s="162"/>
    </row>
    <row r="322" spans="4:19" x14ac:dyDescent="0.25">
      <c r="D322" s="162"/>
      <c r="E322" s="162"/>
      <c r="F322" s="162"/>
      <c r="G322" s="162"/>
      <c r="J322" s="162"/>
      <c r="K322" s="162"/>
      <c r="L322" s="162"/>
      <c r="M322" s="162"/>
      <c r="P322" s="162"/>
      <c r="Q322" s="162"/>
      <c r="R322" s="162"/>
      <c r="S322" s="162"/>
    </row>
    <row r="323" spans="4:19" x14ac:dyDescent="0.25">
      <c r="D323" s="162"/>
      <c r="E323" s="162"/>
      <c r="F323" s="162"/>
      <c r="G323" s="162"/>
      <c r="J323" s="162"/>
      <c r="K323" s="162"/>
      <c r="L323" s="162"/>
      <c r="M323" s="162"/>
      <c r="P323" s="162"/>
      <c r="Q323" s="162"/>
      <c r="R323" s="162"/>
      <c r="S323" s="162"/>
    </row>
    <row r="324" spans="4:19" x14ac:dyDescent="0.25">
      <c r="D324" s="162"/>
      <c r="E324" s="162"/>
      <c r="F324" s="162"/>
      <c r="G324" s="162"/>
      <c r="J324" s="162"/>
      <c r="K324" s="162"/>
      <c r="L324" s="162"/>
      <c r="M324" s="162"/>
      <c r="P324" s="162"/>
      <c r="Q324" s="162"/>
      <c r="R324" s="162"/>
      <c r="S324" s="162"/>
    </row>
    <row r="325" spans="4:19" x14ac:dyDescent="0.25">
      <c r="D325" s="162"/>
      <c r="E325" s="162"/>
      <c r="F325" s="162"/>
      <c r="G325" s="162"/>
      <c r="J325" s="162"/>
      <c r="K325" s="162"/>
      <c r="L325" s="162"/>
      <c r="M325" s="162"/>
      <c r="P325" s="162"/>
      <c r="Q325" s="162"/>
      <c r="R325" s="162"/>
      <c r="S325" s="162"/>
    </row>
    <row r="326" spans="4:19" x14ac:dyDescent="0.25">
      <c r="D326" s="162"/>
      <c r="E326" s="162"/>
      <c r="F326" s="162"/>
      <c r="G326" s="162"/>
      <c r="J326" s="162"/>
      <c r="K326" s="162"/>
      <c r="L326" s="162"/>
      <c r="M326" s="162"/>
      <c r="P326" s="162"/>
      <c r="Q326" s="162"/>
      <c r="R326" s="162"/>
      <c r="S326" s="162"/>
    </row>
    <row r="327" spans="4:19" x14ac:dyDescent="0.25">
      <c r="D327" s="162"/>
      <c r="E327" s="162"/>
      <c r="F327" s="162"/>
      <c r="G327" s="162"/>
      <c r="J327" s="162"/>
      <c r="K327" s="162"/>
      <c r="L327" s="162"/>
      <c r="M327" s="162"/>
      <c r="P327" s="162"/>
      <c r="Q327" s="162"/>
      <c r="R327" s="162"/>
      <c r="S327" s="162"/>
    </row>
    <row r="328" spans="4:19" x14ac:dyDescent="0.25">
      <c r="D328" s="162"/>
      <c r="E328" s="162"/>
      <c r="F328" s="162"/>
      <c r="G328" s="162"/>
      <c r="J328" s="162"/>
      <c r="K328" s="162"/>
      <c r="L328" s="162"/>
      <c r="M328" s="162"/>
      <c r="P328" s="162"/>
      <c r="Q328" s="162"/>
      <c r="R328" s="162"/>
      <c r="S328" s="162"/>
    </row>
    <row r="329" spans="4:19" x14ac:dyDescent="0.25">
      <c r="D329" s="162"/>
      <c r="E329" s="162"/>
      <c r="F329" s="162"/>
      <c r="G329" s="162"/>
      <c r="J329" s="162"/>
      <c r="K329" s="162"/>
      <c r="L329" s="162"/>
      <c r="M329" s="162"/>
      <c r="P329" s="162"/>
      <c r="Q329" s="162"/>
      <c r="R329" s="162"/>
      <c r="S329" s="162"/>
    </row>
    <row r="330" spans="4:19" x14ac:dyDescent="0.25">
      <c r="D330" s="162"/>
      <c r="E330" s="162"/>
      <c r="F330" s="162"/>
      <c r="G330" s="162"/>
      <c r="J330" s="162"/>
      <c r="K330" s="162"/>
      <c r="L330" s="162"/>
      <c r="M330" s="162"/>
      <c r="P330" s="162"/>
      <c r="Q330" s="162"/>
      <c r="R330" s="162"/>
      <c r="S330" s="162"/>
    </row>
    <row r="331" spans="4:19" x14ac:dyDescent="0.25">
      <c r="D331" s="162"/>
      <c r="E331" s="162"/>
      <c r="F331" s="162"/>
      <c r="G331" s="162"/>
      <c r="J331" s="162"/>
      <c r="K331" s="162"/>
      <c r="L331" s="162"/>
      <c r="M331" s="162"/>
      <c r="P331" s="162"/>
      <c r="Q331" s="162"/>
      <c r="R331" s="162"/>
      <c r="S331" s="162"/>
    </row>
    <row r="332" spans="4:19" x14ac:dyDescent="0.25">
      <c r="D332" s="162"/>
      <c r="E332" s="162"/>
      <c r="F332" s="162"/>
      <c r="G332" s="162"/>
      <c r="J332" s="162"/>
      <c r="K332" s="162"/>
      <c r="L332" s="162"/>
      <c r="M332" s="162"/>
      <c r="P332" s="162"/>
      <c r="Q332" s="162"/>
      <c r="R332" s="162"/>
      <c r="S332" s="162"/>
    </row>
    <row r="333" spans="4:19" x14ac:dyDescent="0.25">
      <c r="D333" s="162"/>
      <c r="E333" s="162"/>
      <c r="F333" s="162"/>
      <c r="G333" s="162"/>
      <c r="J333" s="162"/>
      <c r="K333" s="162"/>
      <c r="L333" s="162"/>
      <c r="M333" s="162"/>
      <c r="P333" s="162"/>
      <c r="Q333" s="162"/>
      <c r="R333" s="162"/>
      <c r="S333" s="162"/>
    </row>
    <row r="334" spans="4:19" x14ac:dyDescent="0.25">
      <c r="D334" s="162"/>
      <c r="E334" s="162"/>
      <c r="F334" s="162"/>
      <c r="G334" s="162"/>
      <c r="J334" s="162"/>
      <c r="K334" s="162"/>
      <c r="L334" s="162"/>
      <c r="M334" s="162"/>
      <c r="P334" s="162"/>
      <c r="Q334" s="162"/>
      <c r="R334" s="162"/>
      <c r="S334" s="162"/>
    </row>
    <row r="335" spans="4:19" x14ac:dyDescent="0.25">
      <c r="D335" s="162"/>
      <c r="E335" s="162"/>
      <c r="F335" s="162"/>
      <c r="G335" s="162"/>
      <c r="J335" s="162"/>
      <c r="K335" s="162"/>
      <c r="L335" s="162"/>
      <c r="M335" s="162"/>
      <c r="P335" s="162"/>
      <c r="Q335" s="162"/>
      <c r="R335" s="162"/>
      <c r="S335" s="162"/>
    </row>
    <row r="336" spans="4:19" x14ac:dyDescent="0.25">
      <c r="D336" s="162"/>
      <c r="E336" s="162"/>
      <c r="F336" s="162"/>
      <c r="G336" s="162"/>
      <c r="J336" s="162"/>
      <c r="K336" s="162"/>
      <c r="L336" s="162"/>
      <c r="M336" s="162"/>
      <c r="P336" s="162"/>
      <c r="Q336" s="162"/>
      <c r="R336" s="162"/>
      <c r="S336" s="162"/>
    </row>
    <row r="337" spans="4:19" x14ac:dyDescent="0.25">
      <c r="D337" s="162"/>
      <c r="E337" s="162"/>
      <c r="F337" s="162"/>
      <c r="G337" s="162"/>
      <c r="J337" s="162"/>
      <c r="K337" s="162"/>
      <c r="L337" s="162"/>
      <c r="M337" s="162"/>
      <c r="P337" s="162"/>
      <c r="Q337" s="162"/>
      <c r="R337" s="162"/>
      <c r="S337" s="162"/>
    </row>
    <row r="338" spans="4:19" x14ac:dyDescent="0.25">
      <c r="D338" s="162"/>
      <c r="E338" s="162"/>
      <c r="F338" s="162"/>
      <c r="G338" s="162"/>
      <c r="J338" s="162"/>
      <c r="K338" s="162"/>
      <c r="L338" s="162"/>
      <c r="M338" s="162"/>
      <c r="P338" s="162"/>
      <c r="Q338" s="162"/>
      <c r="R338" s="162"/>
      <c r="S338" s="162"/>
    </row>
    <row r="339" spans="4:19" x14ac:dyDescent="0.25">
      <c r="D339" s="162"/>
      <c r="E339" s="162"/>
      <c r="F339" s="162"/>
      <c r="G339" s="162"/>
      <c r="J339" s="162"/>
      <c r="K339" s="162"/>
      <c r="L339" s="162"/>
      <c r="M339" s="162"/>
      <c r="P339" s="162"/>
      <c r="Q339" s="162"/>
      <c r="R339" s="162"/>
      <c r="S339" s="162"/>
    </row>
    <row r="340" spans="4:19" x14ac:dyDescent="0.25">
      <c r="D340" s="162"/>
      <c r="E340" s="162"/>
      <c r="F340" s="162"/>
      <c r="G340" s="162"/>
      <c r="J340" s="162"/>
      <c r="K340" s="162"/>
      <c r="L340" s="162"/>
      <c r="M340" s="162"/>
      <c r="P340" s="162"/>
      <c r="Q340" s="162"/>
      <c r="R340" s="162"/>
      <c r="S340" s="162"/>
    </row>
  </sheetData>
  <sheetProtection formatCells="0" formatColumns="0"/>
  <mergeCells count="6">
    <mergeCell ref="C9:H9"/>
    <mergeCell ref="H11:H12"/>
    <mergeCell ref="T11:T12"/>
    <mergeCell ref="O9:T9"/>
    <mergeCell ref="N11:N12"/>
    <mergeCell ref="I9:N9"/>
  </mergeCells>
  <hyperlinks>
    <hyperlink ref="A103" location="'IP PRICING TOOL'!A1" display="HYPERLINK TO IP PRICING TOOL" xr:uid="{00000000-0004-0000-0600-000000000000}"/>
    <hyperlink ref="A104" location="'CONTRACT PRICE ZAR'!A1" display="HYPERLINK TO CONTRACT PRICE" xr:uid="{00000000-0004-0000-0600-000001000000}"/>
  </hyperlinks>
  <pageMargins left="0.75" right="0.75" top="1" bottom="1" header="0.5" footer="0.5"/>
  <pageSetup paperSize="9" scale="49" fitToHeight="2"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N24"/>
  <sheetViews>
    <sheetView workbookViewId="0">
      <selection activeCell="K9" sqref="K9"/>
    </sheetView>
  </sheetViews>
  <sheetFormatPr defaultRowHeight="13.2" x14ac:dyDescent="0.25"/>
  <cols>
    <col min="1" max="1" width="42.33203125" customWidth="1"/>
  </cols>
  <sheetData>
    <row r="1" spans="1:14" ht="14.4" thickBot="1" x14ac:dyDescent="0.35">
      <c r="A1" s="11"/>
      <c r="B1" s="11"/>
      <c r="C1" s="11" t="s">
        <v>380</v>
      </c>
      <c r="D1" s="11"/>
      <c r="E1" s="11"/>
      <c r="F1" s="11"/>
      <c r="G1" s="11"/>
      <c r="H1" s="11"/>
      <c r="I1" s="11"/>
      <c r="J1" s="11"/>
      <c r="K1" s="11">
        <v>2018</v>
      </c>
      <c r="L1" s="11"/>
      <c r="M1" s="11"/>
      <c r="N1" s="11"/>
    </row>
    <row r="2" spans="1:14" ht="21" x14ac:dyDescent="0.4">
      <c r="A2" s="101" t="s">
        <v>246</v>
      </c>
      <c r="B2" s="11"/>
      <c r="C2" s="614" t="s">
        <v>395</v>
      </c>
      <c r="D2" s="614"/>
      <c r="E2" s="614"/>
      <c r="F2" s="614"/>
      <c r="G2" s="614"/>
      <c r="H2" s="614"/>
      <c r="I2" s="614"/>
      <c r="J2" s="614"/>
      <c r="K2" s="614"/>
      <c r="L2" s="11"/>
      <c r="M2" s="11"/>
      <c r="N2" s="11"/>
    </row>
    <row r="3" spans="1:14" ht="14.4" x14ac:dyDescent="0.3">
      <c r="A3" s="99" t="s">
        <v>45</v>
      </c>
      <c r="B3" s="11"/>
      <c r="C3" s="11" t="s">
        <v>394</v>
      </c>
      <c r="D3" s="11"/>
      <c r="E3" s="11"/>
      <c r="F3" s="11"/>
      <c r="G3" s="11"/>
      <c r="H3" s="11"/>
      <c r="I3" s="11"/>
      <c r="J3" s="11"/>
      <c r="K3" s="608">
        <v>0.15</v>
      </c>
      <c r="L3" s="11"/>
      <c r="M3" s="11"/>
      <c r="N3" s="11"/>
    </row>
    <row r="4" spans="1:14" ht="14.4" x14ac:dyDescent="0.3">
      <c r="A4" s="99" t="s">
        <v>44</v>
      </c>
      <c r="B4" s="11"/>
      <c r="C4" s="11" t="s">
        <v>391</v>
      </c>
      <c r="D4" s="11"/>
      <c r="E4" s="11"/>
      <c r="F4" s="11"/>
      <c r="G4" s="11"/>
      <c r="H4" s="11"/>
      <c r="I4" s="11"/>
      <c r="J4" s="11"/>
      <c r="K4" s="11" t="str">
        <f>'COVER PAGE'!B19</f>
        <v>NO</v>
      </c>
      <c r="L4" s="11" t="s">
        <v>396</v>
      </c>
      <c r="M4" s="11"/>
      <c r="N4" s="11"/>
    </row>
    <row r="5" spans="1:14" ht="14.4" x14ac:dyDescent="0.3">
      <c r="A5" s="99" t="s">
        <v>202</v>
      </c>
      <c r="B5" s="11"/>
      <c r="C5" s="11" t="s">
        <v>392</v>
      </c>
      <c r="D5" s="11"/>
      <c r="E5" s="11"/>
      <c r="F5" s="11"/>
      <c r="G5" s="11"/>
      <c r="H5" s="11"/>
      <c r="I5" s="11"/>
      <c r="J5" s="11"/>
      <c r="K5" s="613">
        <f>IF(K4="YES",0%,K3)</f>
        <v>0.15</v>
      </c>
      <c r="L5" s="11" t="s">
        <v>393</v>
      </c>
      <c r="M5" s="11"/>
      <c r="N5" s="11"/>
    </row>
    <row r="6" spans="1:14" ht="14.4" x14ac:dyDescent="0.3">
      <c r="A6" s="99" t="s">
        <v>51</v>
      </c>
      <c r="B6" s="11"/>
      <c r="C6" s="11"/>
      <c r="D6" s="11"/>
      <c r="E6" s="11"/>
      <c r="F6" s="11"/>
      <c r="G6" s="11"/>
      <c r="H6" s="11"/>
      <c r="I6" s="11"/>
      <c r="J6" s="11"/>
      <c r="K6" s="11"/>
      <c r="L6" s="11"/>
      <c r="M6" s="11"/>
      <c r="N6" s="11"/>
    </row>
    <row r="7" spans="1:14" ht="14.4" x14ac:dyDescent="0.3">
      <c r="A7" s="99" t="s">
        <v>49</v>
      </c>
      <c r="B7" s="11"/>
      <c r="C7" s="11" t="s">
        <v>409</v>
      </c>
      <c r="D7" s="11"/>
      <c r="E7" s="11"/>
      <c r="F7" s="11"/>
      <c r="G7" s="11"/>
      <c r="H7" s="11"/>
      <c r="I7" s="11"/>
      <c r="J7" s="11"/>
      <c r="K7" s="11"/>
      <c r="L7" s="11"/>
      <c r="M7" s="702">
        <v>0.06</v>
      </c>
      <c r="N7" s="11" t="s">
        <v>410</v>
      </c>
    </row>
    <row r="8" spans="1:14" ht="14.4" x14ac:dyDescent="0.3">
      <c r="A8" s="99" t="s">
        <v>46</v>
      </c>
      <c r="B8" s="11"/>
      <c r="C8" s="11"/>
      <c r="D8" s="11"/>
      <c r="E8" s="11"/>
      <c r="F8" s="11"/>
      <c r="G8" s="11"/>
      <c r="H8" s="11"/>
      <c r="I8" s="11"/>
      <c r="J8" s="11"/>
      <c r="K8" s="11"/>
      <c r="L8" s="11"/>
      <c r="M8" s="11"/>
      <c r="N8" s="11"/>
    </row>
    <row r="9" spans="1:14" ht="14.4" x14ac:dyDescent="0.3">
      <c r="A9" s="99" t="s">
        <v>203</v>
      </c>
      <c r="B9" s="11"/>
      <c r="C9" s="11" t="s">
        <v>429</v>
      </c>
      <c r="D9" s="11"/>
      <c r="E9" s="11"/>
      <c r="F9" s="11"/>
      <c r="G9" s="11"/>
      <c r="H9" s="11"/>
      <c r="I9" s="11"/>
      <c r="J9" s="11"/>
      <c r="K9" s="11">
        <v>1000000</v>
      </c>
      <c r="L9" s="11"/>
      <c r="M9" s="11"/>
      <c r="N9" s="11"/>
    </row>
    <row r="10" spans="1:14" ht="14.4" x14ac:dyDescent="0.3">
      <c r="A10" s="99" t="s">
        <v>50</v>
      </c>
      <c r="B10" s="11"/>
      <c r="C10" s="11"/>
      <c r="D10" s="11"/>
      <c r="E10" s="11"/>
      <c r="F10" s="11"/>
      <c r="G10" s="11"/>
      <c r="H10" s="11"/>
      <c r="I10" s="11"/>
      <c r="J10" s="11"/>
      <c r="K10" s="11"/>
      <c r="L10" s="11"/>
      <c r="M10" s="11"/>
      <c r="N10" s="11"/>
    </row>
    <row r="11" spans="1:14" ht="14.4" x14ac:dyDescent="0.3">
      <c r="A11" s="99" t="s">
        <v>48</v>
      </c>
      <c r="B11" s="11"/>
      <c r="C11" s="11"/>
      <c r="D11" s="11"/>
      <c r="E11" s="11"/>
      <c r="F11" s="11"/>
      <c r="G11" s="11"/>
      <c r="H11" s="11"/>
      <c r="I11" s="11"/>
      <c r="J11" s="11"/>
      <c r="K11" s="11"/>
      <c r="L11" s="11"/>
      <c r="M11" s="11"/>
      <c r="N11" s="11"/>
    </row>
    <row r="12" spans="1:14" ht="14.4" x14ac:dyDescent="0.3">
      <c r="A12" s="99" t="s">
        <v>47</v>
      </c>
      <c r="B12" s="11"/>
      <c r="C12" s="11"/>
      <c r="D12" s="11"/>
      <c r="E12" s="11"/>
      <c r="F12" s="11"/>
      <c r="G12" s="11"/>
      <c r="H12" s="11"/>
      <c r="I12" s="11"/>
      <c r="J12" s="11"/>
      <c r="K12" s="11"/>
      <c r="L12" s="11"/>
      <c r="M12" s="11"/>
      <c r="N12" s="11"/>
    </row>
    <row r="13" spans="1:14" ht="14.4" x14ac:dyDescent="0.3">
      <c r="A13" s="99" t="s">
        <v>204</v>
      </c>
      <c r="B13" s="11"/>
      <c r="C13" s="11"/>
      <c r="D13" s="11"/>
      <c r="E13" s="11"/>
      <c r="F13" s="11"/>
      <c r="G13" s="11"/>
      <c r="H13" s="11"/>
      <c r="I13" s="11"/>
      <c r="J13" s="11"/>
      <c r="K13" s="11"/>
      <c r="L13" s="11"/>
      <c r="M13" s="11"/>
      <c r="N13" s="11"/>
    </row>
    <row r="14" spans="1:14" ht="14.4" x14ac:dyDescent="0.3">
      <c r="A14" s="99" t="s">
        <v>205</v>
      </c>
      <c r="B14" s="11"/>
      <c r="C14" s="11"/>
      <c r="D14" s="11"/>
      <c r="E14" s="11"/>
      <c r="F14" s="11"/>
      <c r="G14" s="11"/>
      <c r="H14" s="11"/>
      <c r="I14" s="11"/>
      <c r="J14" s="11"/>
      <c r="K14" s="11"/>
      <c r="L14" s="11"/>
      <c r="M14" s="11"/>
      <c r="N14" s="11"/>
    </row>
    <row r="15" spans="1:14" ht="15" thickBot="1" x14ac:dyDescent="0.35">
      <c r="A15" s="100" t="s">
        <v>206</v>
      </c>
      <c r="B15" s="11"/>
      <c r="C15" s="11"/>
      <c r="D15" s="11"/>
      <c r="E15" s="11"/>
      <c r="F15" s="11"/>
      <c r="G15" s="11"/>
      <c r="H15" s="11"/>
      <c r="I15" s="11"/>
      <c r="J15" s="11"/>
      <c r="K15" s="11"/>
      <c r="L15" s="11"/>
      <c r="M15" s="11"/>
      <c r="N15" s="11"/>
    </row>
    <row r="16" spans="1:14" ht="14.4" thickBot="1" x14ac:dyDescent="0.35">
      <c r="A16" s="11"/>
      <c r="B16" s="11"/>
      <c r="C16" s="11"/>
      <c r="D16" s="11"/>
      <c r="E16" s="11"/>
      <c r="F16" s="11"/>
      <c r="G16" s="11"/>
      <c r="H16" s="11"/>
      <c r="I16" s="11"/>
      <c r="J16" s="11"/>
      <c r="K16" s="11"/>
      <c r="L16" s="11"/>
      <c r="M16" s="11"/>
      <c r="N16" s="11"/>
    </row>
    <row r="17" spans="1:14" ht="13.8" x14ac:dyDescent="0.3">
      <c r="A17" s="297" t="s">
        <v>255</v>
      </c>
      <c r="B17" s="11"/>
      <c r="C17" s="11"/>
      <c r="D17" s="11"/>
      <c r="E17" s="11"/>
      <c r="F17" s="11"/>
      <c r="G17" s="11"/>
      <c r="H17" s="11"/>
      <c r="I17" s="11"/>
      <c r="J17" s="11"/>
      <c r="K17" s="11"/>
      <c r="L17" s="11"/>
      <c r="M17" s="11"/>
      <c r="N17" s="11"/>
    </row>
    <row r="18" spans="1:14" ht="13.8" x14ac:dyDescent="0.3">
      <c r="A18" s="298" t="s">
        <v>250</v>
      </c>
      <c r="B18" s="11"/>
      <c r="C18" s="11"/>
      <c r="D18" s="11"/>
      <c r="E18" s="11"/>
      <c r="F18" s="11"/>
      <c r="G18" s="11"/>
      <c r="H18" s="11"/>
      <c r="I18" s="11"/>
      <c r="J18" s="11"/>
      <c r="K18" s="11"/>
      <c r="L18" s="11"/>
      <c r="M18" s="11"/>
      <c r="N18" s="11"/>
    </row>
    <row r="19" spans="1:14" ht="13.8" x14ac:dyDescent="0.3">
      <c r="A19" s="298" t="s">
        <v>251</v>
      </c>
      <c r="B19" s="11"/>
      <c r="C19" s="11"/>
      <c r="D19" s="11"/>
      <c r="E19" s="11"/>
      <c r="F19" s="11"/>
      <c r="G19" s="11"/>
      <c r="H19" s="11"/>
      <c r="I19" s="11"/>
      <c r="J19" s="11"/>
      <c r="K19" s="11"/>
      <c r="L19" s="11"/>
      <c r="M19" s="11"/>
      <c r="N19" s="11"/>
    </row>
    <row r="20" spans="1:14" ht="13.8" x14ac:dyDescent="0.3">
      <c r="A20" s="298" t="s">
        <v>254</v>
      </c>
      <c r="B20" s="11"/>
      <c r="C20" s="11"/>
      <c r="D20" s="11"/>
      <c r="E20" s="11"/>
      <c r="F20" s="11"/>
      <c r="G20" s="11"/>
      <c r="H20" s="11"/>
      <c r="I20" s="11"/>
      <c r="J20" s="11"/>
      <c r="K20" s="11"/>
      <c r="L20" s="11"/>
      <c r="M20" s="11"/>
      <c r="N20" s="11"/>
    </row>
    <row r="21" spans="1:14" ht="13.8" x14ac:dyDescent="0.3">
      <c r="A21" s="298" t="s">
        <v>252</v>
      </c>
      <c r="B21" s="11"/>
      <c r="C21" s="11"/>
      <c r="D21" s="11"/>
      <c r="E21" s="11"/>
      <c r="F21" s="11"/>
      <c r="G21" s="11"/>
      <c r="H21" s="11"/>
      <c r="I21" s="11"/>
      <c r="J21" s="11"/>
      <c r="K21" s="11"/>
      <c r="L21" s="11"/>
      <c r="M21" s="11"/>
      <c r="N21" s="11"/>
    </row>
    <row r="22" spans="1:14" ht="13.8" x14ac:dyDescent="0.3">
      <c r="A22" s="298" t="s">
        <v>253</v>
      </c>
      <c r="B22" s="11"/>
      <c r="C22" s="11"/>
      <c r="D22" s="11"/>
      <c r="E22" s="11"/>
      <c r="F22" s="11"/>
      <c r="G22" s="11"/>
      <c r="H22" s="11"/>
      <c r="I22" s="11"/>
      <c r="J22" s="11"/>
      <c r="K22" s="11"/>
      <c r="L22" s="11"/>
      <c r="M22" s="11"/>
      <c r="N22" s="11"/>
    </row>
    <row r="23" spans="1:14" ht="14.4" thickBot="1" x14ac:dyDescent="0.35">
      <c r="A23" s="299" t="s">
        <v>256</v>
      </c>
      <c r="B23" s="11"/>
      <c r="C23" s="11"/>
      <c r="D23" s="11"/>
      <c r="E23" s="11"/>
      <c r="F23" s="11"/>
      <c r="G23" s="11"/>
      <c r="H23" s="11"/>
      <c r="I23" s="11"/>
      <c r="J23" s="11"/>
      <c r="K23" s="11"/>
      <c r="L23" s="11"/>
      <c r="M23" s="11"/>
      <c r="N23" s="11"/>
    </row>
    <row r="24" spans="1:14" ht="13.8" x14ac:dyDescent="0.3">
      <c r="A24" s="11"/>
      <c r="B24" s="11"/>
      <c r="C24" s="11"/>
      <c r="D24" s="11"/>
      <c r="E24" s="11"/>
      <c r="F24" s="11"/>
      <c r="G24" s="11"/>
      <c r="H24" s="11"/>
      <c r="I24" s="11"/>
      <c r="J24" s="11"/>
      <c r="K24" s="11"/>
      <c r="L24" s="11"/>
      <c r="M24" s="11"/>
      <c r="N24" s="1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6" tint="0.39997558519241921"/>
  </sheetPr>
  <dimension ref="A1:S777"/>
  <sheetViews>
    <sheetView showGridLines="0" zoomScale="68" zoomScaleNormal="68" workbookViewId="0">
      <selection activeCell="D9" sqref="D9"/>
    </sheetView>
  </sheetViews>
  <sheetFormatPr defaultColWidth="9.33203125" defaultRowHeight="15.6" outlineLevelCol="1" x14ac:dyDescent="0.25"/>
  <cols>
    <col min="1" max="1" width="19.44140625" style="8" customWidth="1"/>
    <col min="2" max="2" width="6" style="7" bestFit="1" customWidth="1"/>
    <col min="3" max="3" width="66.5546875" style="8" customWidth="1"/>
    <col min="4" max="4" width="19.6640625" style="1" customWidth="1" outlineLevel="1" collapsed="1"/>
    <col min="5" max="6" width="19.6640625" style="1" customWidth="1" outlineLevel="1"/>
    <col min="7" max="7" width="22" style="1" customWidth="1" outlineLevel="1"/>
    <col min="8" max="8" width="19.6640625" style="1" customWidth="1" outlineLevel="1"/>
    <col min="9" max="9" width="22.6640625" style="2" customWidth="1"/>
    <col min="10" max="16384" width="9.33203125" style="8"/>
  </cols>
  <sheetData>
    <row r="1" spans="1:19" s="7" customFormat="1" ht="30" customHeight="1" x14ac:dyDescent="0.25">
      <c r="A1" s="537" t="s">
        <v>134</v>
      </c>
      <c r="B1" s="562"/>
      <c r="C1" s="72"/>
      <c r="E1" s="72"/>
      <c r="F1" s="72"/>
      <c r="K1" s="271"/>
    </row>
    <row r="2" spans="1:19" ht="18" x14ac:dyDescent="0.25">
      <c r="A2" s="72"/>
      <c r="B2" s="562"/>
      <c r="C2" s="72"/>
      <c r="D2" s="538"/>
      <c r="E2" s="538"/>
      <c r="F2"/>
      <c r="G2"/>
      <c r="H2"/>
      <c r="I2"/>
      <c r="K2" s="271"/>
    </row>
    <row r="3" spans="1:19" ht="18" x14ac:dyDescent="0.3">
      <c r="A3" s="545" t="s">
        <v>1</v>
      </c>
      <c r="B3" s="563"/>
      <c r="C3" s="597" t="str">
        <f>ProjectName</f>
        <v>Enter NAME</v>
      </c>
      <c r="D3" s="540"/>
      <c r="E3" s="543" t="s">
        <v>371</v>
      </c>
      <c r="F3" s="542"/>
      <c r="G3" s="598" t="str">
        <f>ContractNumber</f>
        <v>Enter S-number</v>
      </c>
      <c r="H3" s="599"/>
      <c r="I3" s="540"/>
      <c r="J3"/>
      <c r="L3" s="271"/>
      <c r="M3" s="260"/>
      <c r="N3" s="260"/>
      <c r="O3" s="260"/>
      <c r="P3" s="260"/>
      <c r="Q3" s="260"/>
      <c r="R3" s="260"/>
      <c r="S3" s="260"/>
    </row>
    <row r="4" spans="1:19" ht="19.5" customHeight="1" x14ac:dyDescent="0.3">
      <c r="A4" s="545" t="s">
        <v>2</v>
      </c>
      <c r="B4" s="563"/>
      <c r="C4" s="597" t="str">
        <f>IF(ISBLANK(Faculty),"",Faculty)</f>
        <v/>
      </c>
      <c r="D4" s="540"/>
      <c r="E4" s="543" t="s">
        <v>372</v>
      </c>
      <c r="F4" s="542"/>
      <c r="G4" s="598" t="str">
        <f>PrincipalInvestigator</f>
        <v>Enter PI name</v>
      </c>
      <c r="H4" s="599"/>
      <c r="I4" s="540"/>
      <c r="J4"/>
      <c r="L4" s="271"/>
    </row>
    <row r="5" spans="1:19" ht="19.5" customHeight="1" x14ac:dyDescent="0.3">
      <c r="A5" s="545" t="s">
        <v>368</v>
      </c>
      <c r="B5" s="563"/>
      <c r="C5" s="597" t="str">
        <f>IF(ISBLANK(Department),"",Department)</f>
        <v/>
      </c>
      <c r="D5" s="540"/>
      <c r="E5" s="544" t="s">
        <v>373</v>
      </c>
      <c r="F5" s="541"/>
      <c r="G5" s="600" t="str">
        <f>Client</f>
        <v>Enter funder</v>
      </c>
      <c r="H5" s="601"/>
      <c r="I5" s="540"/>
      <c r="J5"/>
      <c r="L5" s="272"/>
    </row>
    <row r="6" spans="1:19" ht="19.5" customHeight="1" thickBot="1" x14ac:dyDescent="0.3">
      <c r="A6" s="17"/>
      <c r="B6" s="535"/>
      <c r="C6" s="79"/>
      <c r="E6" s="83"/>
      <c r="F6" s="83"/>
      <c r="G6"/>
      <c r="H6"/>
      <c r="I6"/>
      <c r="K6" s="272"/>
    </row>
    <row r="7" spans="1:19" s="3" customFormat="1" ht="19.5" customHeight="1" x14ac:dyDescent="0.25">
      <c r="D7" s="796" t="s">
        <v>380</v>
      </c>
      <c r="E7" s="796" t="s">
        <v>381</v>
      </c>
      <c r="F7" s="796" t="s">
        <v>382</v>
      </c>
      <c r="G7" s="796" t="s">
        <v>383</v>
      </c>
      <c r="H7" s="796" t="s">
        <v>384</v>
      </c>
      <c r="I7" s="813" t="s">
        <v>217</v>
      </c>
    </row>
    <row r="8" spans="1:19" ht="20.100000000000001" customHeight="1" thickBot="1" x14ac:dyDescent="0.3">
      <c r="A8" s="1030" t="s">
        <v>4</v>
      </c>
      <c r="B8" s="1031"/>
      <c r="C8" s="1031"/>
      <c r="D8" s="815">
        <v>2020</v>
      </c>
      <c r="E8" s="815">
        <f>D8+1</f>
        <v>2021</v>
      </c>
      <c r="F8" s="815">
        <f t="shared" ref="F8:H8" si="0">E8+1</f>
        <v>2022</v>
      </c>
      <c r="G8" s="815">
        <f t="shared" si="0"/>
        <v>2023</v>
      </c>
      <c r="H8" s="815">
        <f t="shared" si="0"/>
        <v>2024</v>
      </c>
      <c r="I8" s="814"/>
    </row>
    <row r="9" spans="1:19" ht="30" customHeight="1" x14ac:dyDescent="0.25">
      <c r="A9" s="30" t="s">
        <v>5</v>
      </c>
      <c r="B9" s="552">
        <v>1.1000000000000001</v>
      </c>
      <c r="C9" s="811" t="str">
        <f>'FULL COST BUDGET'!C7</f>
        <v>US Professional personnel and US research support personnel</v>
      </c>
      <c r="D9" s="285" t="s">
        <v>3</v>
      </c>
      <c r="E9" s="285" t="s">
        <v>3</v>
      </c>
      <c r="F9" s="285" t="s">
        <v>3</v>
      </c>
      <c r="G9" s="285" t="s">
        <v>3</v>
      </c>
      <c r="H9" s="285" t="s">
        <v>3</v>
      </c>
      <c r="I9" s="515" t="s">
        <v>119</v>
      </c>
    </row>
    <row r="10" spans="1:19" s="12" customFormat="1" ht="19.5" customHeight="1" x14ac:dyDescent="0.25">
      <c r="A10" s="522"/>
      <c r="B10" s="567"/>
      <c r="C10" s="273" t="str">
        <f>IF(ISBLANK('FULL COST BUDGET'!C8),"",'FULL COST BUDGET'!C8)</f>
        <v/>
      </c>
      <c r="D10" s="511">
        <f>'CONTRACT PRICE ZAR'!G11</f>
        <v>0</v>
      </c>
      <c r="E10" s="511">
        <f>'CONTRACT PRICE ZAR'!J11</f>
        <v>0</v>
      </c>
      <c r="F10" s="511">
        <f>'CONTRACT PRICE ZAR'!M11</f>
        <v>0</v>
      </c>
      <c r="G10" s="511">
        <f>'CONTRACT PRICE ZAR'!P11</f>
        <v>0</v>
      </c>
      <c r="H10" s="511">
        <f>'CONTRACT PRICE ZAR'!S11</f>
        <v>0</v>
      </c>
      <c r="I10" s="512">
        <f t="shared" ref="I10:I15" si="1">SUM(D10:H10)</f>
        <v>0</v>
      </c>
    </row>
    <row r="11" spans="1:19" s="12" customFormat="1" ht="19.5" customHeight="1" x14ac:dyDescent="0.25">
      <c r="B11" s="567"/>
      <c r="C11" s="273" t="str">
        <f>IF(ISBLANK('FULL COST BUDGET'!C9),"",'FULL COST BUDGET'!C9)</f>
        <v/>
      </c>
      <c r="D11" s="37">
        <f>'CONTRACT PRICE ZAR'!G12</f>
        <v>0</v>
      </c>
      <c r="E11" s="37">
        <f>'CONTRACT PRICE ZAR'!J12</f>
        <v>0</v>
      </c>
      <c r="F11" s="37">
        <f>'CONTRACT PRICE ZAR'!M12</f>
        <v>0</v>
      </c>
      <c r="G11" s="37">
        <f>'CONTRACT PRICE ZAR'!P12</f>
        <v>0</v>
      </c>
      <c r="H11" s="37">
        <f>'CONTRACT PRICE ZAR'!S12</f>
        <v>0</v>
      </c>
      <c r="I11" s="513">
        <f t="shared" si="1"/>
        <v>0</v>
      </c>
    </row>
    <row r="12" spans="1:19" s="12" customFormat="1" ht="19.5" customHeight="1" x14ac:dyDescent="0.25">
      <c r="A12" s="78"/>
      <c r="B12" s="552"/>
      <c r="C12" s="273" t="str">
        <f>IF(ISBLANK('FULL COST BUDGET'!C10),"",'FULL COST BUDGET'!C10)</f>
        <v/>
      </c>
      <c r="D12" s="37">
        <f>'CONTRACT PRICE ZAR'!G13</f>
        <v>0</v>
      </c>
      <c r="E12" s="37">
        <f>'CONTRACT PRICE ZAR'!J13</f>
        <v>0</v>
      </c>
      <c r="F12" s="37">
        <f>'CONTRACT PRICE ZAR'!M13</f>
        <v>0</v>
      </c>
      <c r="G12" s="37">
        <f>'CONTRACT PRICE ZAR'!P13</f>
        <v>0</v>
      </c>
      <c r="H12" s="37">
        <f>'CONTRACT PRICE ZAR'!S13</f>
        <v>0</v>
      </c>
      <c r="I12" s="513">
        <f t="shared" si="1"/>
        <v>0</v>
      </c>
    </row>
    <row r="13" spans="1:19" s="12" customFormat="1" ht="19.5" customHeight="1" x14ac:dyDescent="0.25">
      <c r="B13" s="552"/>
      <c r="C13" s="273" t="str">
        <f>IF(ISBLANK('FULL COST BUDGET'!C11),"",'FULL COST BUDGET'!C11)</f>
        <v/>
      </c>
      <c r="D13" s="37">
        <f>'CONTRACT PRICE ZAR'!G14</f>
        <v>0</v>
      </c>
      <c r="E13" s="37">
        <f>'CONTRACT PRICE ZAR'!J14</f>
        <v>0</v>
      </c>
      <c r="F13" s="37">
        <f>'CONTRACT PRICE ZAR'!M14</f>
        <v>0</v>
      </c>
      <c r="G13" s="37">
        <f>'CONTRACT PRICE ZAR'!P14</f>
        <v>0</v>
      </c>
      <c r="H13" s="37">
        <f>'CONTRACT PRICE ZAR'!S14</f>
        <v>0</v>
      </c>
      <c r="I13" s="513">
        <f t="shared" si="1"/>
        <v>0</v>
      </c>
    </row>
    <row r="14" spans="1:19" s="12" customFormat="1" ht="19.5" customHeight="1" x14ac:dyDescent="0.25">
      <c r="A14" s="78"/>
      <c r="B14" s="552"/>
      <c r="C14" s="273" t="str">
        <f>IF(ISBLANK('FULL COST BUDGET'!C12),"",'FULL COST BUDGET'!C12)</f>
        <v/>
      </c>
      <c r="D14" s="37">
        <f>'CONTRACT PRICE ZAR'!G15</f>
        <v>0</v>
      </c>
      <c r="E14" s="37">
        <f>'CONTRACT PRICE ZAR'!J15</f>
        <v>0</v>
      </c>
      <c r="F14" s="37">
        <f>'CONTRACT PRICE ZAR'!M15</f>
        <v>0</v>
      </c>
      <c r="G14" s="37">
        <f>'CONTRACT PRICE ZAR'!P15</f>
        <v>0</v>
      </c>
      <c r="H14" s="37">
        <f>'CONTRACT PRICE ZAR'!S15</f>
        <v>0</v>
      </c>
      <c r="I14" s="513">
        <f t="shared" si="1"/>
        <v>0</v>
      </c>
    </row>
    <row r="15" spans="1:19" s="12" customFormat="1" ht="19.5" customHeight="1" x14ac:dyDescent="0.25">
      <c r="A15" s="78"/>
      <c r="B15" s="552"/>
      <c r="C15" s="273" t="str">
        <f>IF(ISBLANK('FULL COST BUDGET'!C13),"",'FULL COST BUDGET'!C13)</f>
        <v/>
      </c>
      <c r="D15" s="74">
        <f>'CONTRACT PRICE ZAR'!G16</f>
        <v>0</v>
      </c>
      <c r="E15" s="74">
        <f>'CONTRACT PRICE ZAR'!J16</f>
        <v>0</v>
      </c>
      <c r="F15" s="74">
        <f>'CONTRACT PRICE ZAR'!M16</f>
        <v>0</v>
      </c>
      <c r="G15" s="74">
        <f>'CONTRACT PRICE ZAR'!P16</f>
        <v>0</v>
      </c>
      <c r="H15" s="74">
        <f>'CONTRACT PRICE ZAR'!S16</f>
        <v>0</v>
      </c>
      <c r="I15" s="516">
        <f t="shared" si="1"/>
        <v>0</v>
      </c>
    </row>
    <row r="16" spans="1:19" s="12" customFormat="1" ht="19.5" customHeight="1" thickBot="1" x14ac:dyDescent="0.3">
      <c r="A16" s="78"/>
      <c r="B16" s="552"/>
      <c r="C16" s="510" t="s">
        <v>120</v>
      </c>
      <c r="D16" s="517">
        <f t="shared" ref="D16:I16" si="2">SUM(D10:D15)</f>
        <v>0</v>
      </c>
      <c r="E16" s="517">
        <f t="shared" si="2"/>
        <v>0</v>
      </c>
      <c r="F16" s="517">
        <f t="shared" si="2"/>
        <v>0</v>
      </c>
      <c r="G16" s="517">
        <f t="shared" si="2"/>
        <v>0</v>
      </c>
      <c r="H16" s="517">
        <f t="shared" si="2"/>
        <v>0</v>
      </c>
      <c r="I16" s="518">
        <f t="shared" si="2"/>
        <v>0</v>
      </c>
    </row>
    <row r="17" spans="1:9" s="12" customFormat="1" ht="30" customHeight="1" x14ac:dyDescent="0.25">
      <c r="A17" s="274"/>
      <c r="B17" s="552">
        <v>1.2</v>
      </c>
      <c r="C17" s="812" t="str">
        <f>'FULL COST BUDGET'!C15</f>
        <v>External personnel (e.g. Consultants)</v>
      </c>
    </row>
    <row r="18" spans="1:9" s="12" customFormat="1" ht="19.5" customHeight="1" x14ac:dyDescent="0.25">
      <c r="A18" s="522"/>
      <c r="B18" s="552"/>
      <c r="C18" s="273" t="str">
        <f>IF(ISBLANK('FULL COST BUDGET'!C16),"",'FULL COST BUDGET'!C16)</f>
        <v/>
      </c>
      <c r="D18" s="511">
        <f>'CONTRACT PRICE ZAR'!G19</f>
        <v>0</v>
      </c>
      <c r="E18" s="511">
        <f>'CONTRACT PRICE ZAR'!J19</f>
        <v>0</v>
      </c>
      <c r="F18" s="511">
        <f>'CONTRACT PRICE ZAR'!M19</f>
        <v>0</v>
      </c>
      <c r="G18" s="511">
        <f>'CONTRACT PRICE ZAR'!P19</f>
        <v>0</v>
      </c>
      <c r="H18" s="511">
        <f>'CONTRACT PRICE ZAR'!S19</f>
        <v>0</v>
      </c>
      <c r="I18" s="512">
        <f>SUM(D18:H18)</f>
        <v>0</v>
      </c>
    </row>
    <row r="19" spans="1:9" s="12" customFormat="1" ht="19.5" customHeight="1" x14ac:dyDescent="0.25">
      <c r="A19" s="78"/>
      <c r="B19" s="552"/>
      <c r="C19" s="273" t="str">
        <f>IF(ISBLANK('FULL COST BUDGET'!C17),"",'FULL COST BUDGET'!C17)</f>
        <v/>
      </c>
      <c r="D19" s="37">
        <f>'CONTRACT PRICE ZAR'!G20</f>
        <v>0</v>
      </c>
      <c r="E19" s="37">
        <f>'CONTRACT PRICE ZAR'!J20</f>
        <v>0</v>
      </c>
      <c r="F19" s="37">
        <f>'CONTRACT PRICE ZAR'!M20</f>
        <v>0</v>
      </c>
      <c r="G19" s="37">
        <f>'CONTRACT PRICE ZAR'!P20</f>
        <v>0</v>
      </c>
      <c r="H19" s="37">
        <f>'CONTRACT PRICE ZAR'!S20</f>
        <v>0</v>
      </c>
      <c r="I19" s="512">
        <f>SUM(D19:H19)</f>
        <v>0</v>
      </c>
    </row>
    <row r="20" spans="1:9" s="12" customFormat="1" ht="19.5" customHeight="1" x14ac:dyDescent="0.25">
      <c r="A20" s="78"/>
      <c r="B20" s="552"/>
      <c r="C20" s="273" t="str">
        <f>IF(ISBLANK('FULL COST BUDGET'!C18),"",'FULL COST BUDGET'!C18)</f>
        <v/>
      </c>
      <c r="D20" s="37">
        <f>'CONTRACT PRICE ZAR'!G21</f>
        <v>0</v>
      </c>
      <c r="E20" s="37">
        <f>'CONTRACT PRICE ZAR'!J21</f>
        <v>0</v>
      </c>
      <c r="F20" s="37">
        <f>'CONTRACT PRICE ZAR'!M21</f>
        <v>0</v>
      </c>
      <c r="G20" s="37">
        <f>'CONTRACT PRICE ZAR'!P21</f>
        <v>0</v>
      </c>
      <c r="H20" s="37">
        <f>'CONTRACT PRICE ZAR'!S21</f>
        <v>0</v>
      </c>
      <c r="I20" s="512">
        <f>SUM(D20:H20)</f>
        <v>0</v>
      </c>
    </row>
    <row r="21" spans="1:9" ht="19.5" customHeight="1" x14ac:dyDescent="0.25">
      <c r="A21" s="19"/>
      <c r="B21" s="568"/>
      <c r="C21" s="509" t="s">
        <v>125</v>
      </c>
      <c r="D21" s="519">
        <f>SUM(D18:D20)</f>
        <v>0</v>
      </c>
      <c r="E21" s="519">
        <f>SUM(E18:E20)</f>
        <v>0</v>
      </c>
      <c r="F21" s="519">
        <f>'FULL COST BUDGET'!M19</f>
        <v>0</v>
      </c>
      <c r="G21" s="519">
        <f>'FULL COST BUDGET'!P19</f>
        <v>0</v>
      </c>
      <c r="H21" s="519">
        <f>'FULL COST BUDGET'!S19</f>
        <v>0</v>
      </c>
      <c r="I21" s="520">
        <f>SUM(I18:I20)</f>
        <v>0</v>
      </c>
    </row>
    <row r="22" spans="1:9" ht="20.25" customHeight="1" thickBot="1" x14ac:dyDescent="0.3">
      <c r="A22" s="78"/>
      <c r="B22" s="552"/>
      <c r="C22" s="508" t="s">
        <v>121</v>
      </c>
      <c r="D22" s="521">
        <f t="shared" ref="D22:I22" si="3">SUM(D16,D21)</f>
        <v>0</v>
      </c>
      <c r="E22" s="521">
        <f t="shared" si="3"/>
        <v>0</v>
      </c>
      <c r="F22" s="521">
        <f t="shared" si="3"/>
        <v>0</v>
      </c>
      <c r="G22" s="521">
        <f t="shared" si="3"/>
        <v>0</v>
      </c>
      <c r="H22" s="521">
        <f t="shared" si="3"/>
        <v>0</v>
      </c>
      <c r="I22" s="521">
        <f t="shared" si="3"/>
        <v>0</v>
      </c>
    </row>
    <row r="23" spans="1:9" customFormat="1" ht="13.95" customHeight="1" x14ac:dyDescent="0.25">
      <c r="B23" s="551"/>
    </row>
    <row r="24" spans="1:9" ht="19.5" customHeight="1" x14ac:dyDescent="0.25">
      <c r="A24" s="30" t="s">
        <v>6</v>
      </c>
      <c r="B24" s="552"/>
      <c r="C24" s="79"/>
      <c r="D24" s="514" t="s">
        <v>3</v>
      </c>
      <c r="E24" s="514" t="s">
        <v>3</v>
      </c>
      <c r="F24" s="514" t="s">
        <v>3</v>
      </c>
      <c r="G24" s="514" t="s">
        <v>3</v>
      </c>
      <c r="H24" s="514" t="s">
        <v>3</v>
      </c>
      <c r="I24" s="514" t="s">
        <v>119</v>
      </c>
    </row>
    <row r="25" spans="1:9" s="12" customFormat="1" ht="19.5" customHeight="1" x14ac:dyDescent="0.25">
      <c r="A25" s="80"/>
      <c r="B25" s="552">
        <v>2.1</v>
      </c>
      <c r="C25" s="273" t="str">
        <f>IF(ISBLANK('FULL COST BUDGET'!C23),"",'FULL COST BUDGET'!C23)</f>
        <v>Computers &amp; hardware</v>
      </c>
      <c r="D25" s="37">
        <f>'CONTRACT PRICE ZAR'!G26</f>
        <v>0</v>
      </c>
      <c r="E25" s="37">
        <f>'CONTRACT PRICE ZAR'!J26</f>
        <v>0</v>
      </c>
      <c r="F25" s="37">
        <f>'CONTRACT PRICE ZAR'!M26</f>
        <v>0</v>
      </c>
      <c r="G25" s="37">
        <f>'CONTRACT PRICE ZAR'!P26</f>
        <v>0</v>
      </c>
      <c r="H25" s="37">
        <f>'CONTRACT PRICE ZAR'!S26</f>
        <v>0</v>
      </c>
      <c r="I25" s="512">
        <f>SUM(D25:H25)</f>
        <v>0</v>
      </c>
    </row>
    <row r="26" spans="1:9" s="12" customFormat="1" ht="19.5" customHeight="1" x14ac:dyDescent="0.25">
      <c r="A26" s="78"/>
      <c r="B26" s="552">
        <v>2.2000000000000002</v>
      </c>
      <c r="C26" s="273" t="str">
        <f>IF(ISBLANK('FULL COST BUDGET'!C24),"",'FULL COST BUDGET'!C24)</f>
        <v>Other</v>
      </c>
      <c r="D26" s="37">
        <f>'CONTRACT PRICE ZAR'!G27</f>
        <v>0</v>
      </c>
      <c r="E26" s="37">
        <f>'CONTRACT PRICE ZAR'!J27</f>
        <v>0</v>
      </c>
      <c r="F26" s="37">
        <f>'CONTRACT PRICE ZAR'!M27</f>
        <v>0</v>
      </c>
      <c r="G26" s="37">
        <f>'CONTRACT PRICE ZAR'!P27</f>
        <v>0</v>
      </c>
      <c r="H26" s="37">
        <f>'CONTRACT PRICE ZAR'!S27</f>
        <v>0</v>
      </c>
      <c r="I26" s="512">
        <f>SUM(D26:H26)</f>
        <v>0</v>
      </c>
    </row>
    <row r="27" spans="1:9" s="12" customFormat="1" ht="19.5" customHeight="1" x14ac:dyDescent="0.25">
      <c r="A27" s="78"/>
      <c r="B27" s="552">
        <v>2.2999999999999998</v>
      </c>
      <c r="C27" s="273" t="str">
        <f>IF(ISBLANK('FULL COST BUDGET'!C25),"",'FULL COST BUDGET'!C25)</f>
        <v/>
      </c>
      <c r="D27" s="74">
        <f>'CONTRACT PRICE ZAR'!G28</f>
        <v>0</v>
      </c>
      <c r="E27" s="74">
        <f>'CONTRACT PRICE ZAR'!J28</f>
        <v>0</v>
      </c>
      <c r="F27" s="74">
        <f>'CONTRACT PRICE ZAR'!M28</f>
        <v>0</v>
      </c>
      <c r="G27" s="74">
        <f>'CONTRACT PRICE ZAR'!P28</f>
        <v>0</v>
      </c>
      <c r="H27" s="74">
        <f>'CONTRACT PRICE ZAR'!S28</f>
        <v>0</v>
      </c>
      <c r="I27" s="526">
        <f>SUM(D27:H27)</f>
        <v>0</v>
      </c>
    </row>
    <row r="28" spans="1:9" ht="19.5" customHeight="1" thickBot="1" x14ac:dyDescent="0.3">
      <c r="A28" s="78"/>
      <c r="B28" s="552"/>
      <c r="C28" s="284" t="s">
        <v>124</v>
      </c>
      <c r="D28" s="521">
        <f t="shared" ref="D28:I28" si="4">SUM(D25:D27)</f>
        <v>0</v>
      </c>
      <c r="E28" s="521">
        <f t="shared" si="4"/>
        <v>0</v>
      </c>
      <c r="F28" s="521">
        <f t="shared" si="4"/>
        <v>0</v>
      </c>
      <c r="G28" s="521">
        <f t="shared" si="4"/>
        <v>0</v>
      </c>
      <c r="H28" s="521">
        <f t="shared" si="4"/>
        <v>0</v>
      </c>
      <c r="I28" s="521">
        <f t="shared" si="4"/>
        <v>0</v>
      </c>
    </row>
    <row r="29" spans="1:9" customFormat="1" ht="15" x14ac:dyDescent="0.25">
      <c r="B29" s="551"/>
    </row>
    <row r="30" spans="1:9" ht="19.5" customHeight="1" x14ac:dyDescent="0.25">
      <c r="A30" s="30" t="s">
        <v>313</v>
      </c>
      <c r="B30" s="552"/>
      <c r="C30" s="79"/>
      <c r="D30" s="514" t="s">
        <v>3</v>
      </c>
      <c r="E30" s="514" t="s">
        <v>3</v>
      </c>
      <c r="F30" s="514" t="s">
        <v>3</v>
      </c>
      <c r="G30" s="514" t="s">
        <v>3</v>
      </c>
      <c r="H30" s="514" t="s">
        <v>3</v>
      </c>
      <c r="I30" s="514" t="s">
        <v>119</v>
      </c>
    </row>
    <row r="31" spans="1:9" s="12" customFormat="1" ht="19.5" customHeight="1" thickBot="1" x14ac:dyDescent="0.3">
      <c r="A31" s="78"/>
      <c r="B31" s="569"/>
      <c r="C31" s="284" t="s">
        <v>122</v>
      </c>
      <c r="D31" s="521">
        <f>'CONTRACT PRICE ZAR'!G50</f>
        <v>0</v>
      </c>
      <c r="E31" s="521">
        <f>'CONTRACT PRICE ZAR'!J50</f>
        <v>0</v>
      </c>
      <c r="F31" s="521">
        <f>'CONTRACT PRICE ZAR'!M50</f>
        <v>0</v>
      </c>
      <c r="G31" s="521">
        <f>'CONTRACT PRICE ZAR'!P50</f>
        <v>0</v>
      </c>
      <c r="H31" s="521">
        <f>'CONTRACT PRICE ZAR'!S50</f>
        <v>0</v>
      </c>
      <c r="I31" s="521">
        <f>SUM(D31,E31,F31,G31,H31)</f>
        <v>0</v>
      </c>
    </row>
    <row r="32" spans="1:9" ht="13.5" customHeight="1" x14ac:dyDescent="0.25">
      <c r="A32" s="78"/>
      <c r="B32" s="552"/>
      <c r="C32" s="21"/>
      <c r="D32" s="47"/>
      <c r="E32" s="47"/>
      <c r="F32" s="22"/>
      <c r="G32" s="47"/>
      <c r="H32" s="47"/>
      <c r="I32" s="22"/>
    </row>
    <row r="33" spans="1:10" ht="19.5" customHeight="1" x14ac:dyDescent="0.25">
      <c r="A33" s="31" t="s">
        <v>305</v>
      </c>
      <c r="B33" s="552"/>
      <c r="C33" s="21"/>
      <c r="D33" s="527" t="s">
        <v>3</v>
      </c>
      <c r="E33" s="527" t="s">
        <v>3</v>
      </c>
      <c r="F33" s="527" t="s">
        <v>3</v>
      </c>
      <c r="G33" s="527" t="s">
        <v>3</v>
      </c>
      <c r="H33" s="527" t="s">
        <v>3</v>
      </c>
      <c r="I33" s="527" t="s">
        <v>119</v>
      </c>
    </row>
    <row r="34" spans="1:10" ht="19.5" customHeight="1" thickBot="1" x14ac:dyDescent="0.3">
      <c r="C34" s="284" t="str">
        <f>'FULL COST BUDGET'!C50</f>
        <v>Audit fees</v>
      </c>
      <c r="D34" s="521">
        <f>IFERROR('CONTRACT PRICE ZAR'!G53,0)</f>
        <v>0</v>
      </c>
      <c r="E34" s="521">
        <f>IFERROR('CONTRACT PRICE ZAR'!J53,0)</f>
        <v>0</v>
      </c>
      <c r="F34" s="521">
        <f>IFERROR('CONTRACT PRICE ZAR'!M53,0)</f>
        <v>0</v>
      </c>
      <c r="G34" s="521">
        <f>IFERROR('CONTRACT PRICE ZAR'!P53,0)</f>
        <v>0</v>
      </c>
      <c r="H34" s="521">
        <f>IFERROR('CONTRACT PRICE ZAR'!S53,0)</f>
        <v>0</v>
      </c>
      <c r="I34" s="521">
        <f>SUM(D34,E34,F34,G34,H34)</f>
        <v>0</v>
      </c>
      <c r="J34" s="4"/>
    </row>
    <row r="35" spans="1:10" ht="13.5" customHeight="1" x14ac:dyDescent="0.25">
      <c r="A35" s="78"/>
      <c r="B35" s="552"/>
      <c r="C35" s="79"/>
    </row>
    <row r="36" spans="1:10" ht="19.5" customHeight="1" x14ac:dyDescent="0.25">
      <c r="A36" s="31" t="s">
        <v>308</v>
      </c>
      <c r="B36" s="552"/>
      <c r="C36" s="79"/>
      <c r="D36" s="514" t="s">
        <v>3</v>
      </c>
      <c r="E36" s="514" t="s">
        <v>3</v>
      </c>
      <c r="F36" s="514" t="s">
        <v>3</v>
      </c>
      <c r="G36" s="514" t="s">
        <v>3</v>
      </c>
      <c r="H36" s="514" t="s">
        <v>3</v>
      </c>
      <c r="I36" s="514" t="s">
        <v>119</v>
      </c>
    </row>
    <row r="37" spans="1:10" s="12" customFormat="1" ht="19.5" customHeight="1" x14ac:dyDescent="0.25">
      <c r="A37" s="78"/>
      <c r="B37" s="552">
        <v>5.0999999999999996</v>
      </c>
      <c r="C37" s="283" t="str">
        <f>IF(ISBLANK('FULL COST BUDGET'!C53),"",'FULL COST BUDGET'!C53)</f>
        <v>Domestic travel to workshops / conferences</v>
      </c>
      <c r="D37" s="37">
        <f>'CONTRACT PRICE ZAR'!G56</f>
        <v>0</v>
      </c>
      <c r="E37" s="37">
        <f>'CONTRACT PRICE ZAR'!J56</f>
        <v>0</v>
      </c>
      <c r="F37" s="37">
        <f>'CONTRACT PRICE ZAR'!M56</f>
        <v>0</v>
      </c>
      <c r="G37" s="37">
        <f>'CONTRACT PRICE ZAR'!P56</f>
        <v>0</v>
      </c>
      <c r="H37" s="37">
        <f>'CONTRACT PRICE ZAR'!S56</f>
        <v>0</v>
      </c>
      <c r="I37" s="512">
        <f>SUM(D37:H37)</f>
        <v>0</v>
      </c>
    </row>
    <row r="38" spans="1:10" s="12" customFormat="1" ht="19.5" customHeight="1" x14ac:dyDescent="0.25">
      <c r="A38" s="78"/>
      <c r="B38" s="552">
        <v>5.2</v>
      </c>
      <c r="C38" s="283" t="str">
        <f>IF(ISBLANK('FULL COST BUDGET'!C54),"",'FULL COST BUDGET'!C54)</f>
        <v>International travel to workshops / conferences</v>
      </c>
      <c r="D38" s="37">
        <f>'CONTRACT PRICE ZAR'!G57</f>
        <v>0</v>
      </c>
      <c r="E38" s="37">
        <f>'CONTRACT PRICE ZAR'!J57</f>
        <v>0</v>
      </c>
      <c r="F38" s="37">
        <f>'CONTRACT PRICE ZAR'!M57</f>
        <v>0</v>
      </c>
      <c r="G38" s="37">
        <f>'CONTRACT PRICE ZAR'!P57</f>
        <v>0</v>
      </c>
      <c r="H38" s="37">
        <f>'CONTRACT PRICE ZAR'!S57</f>
        <v>0</v>
      </c>
      <c r="I38" s="512">
        <f>SUM(D38:H38)</f>
        <v>0</v>
      </c>
    </row>
    <row r="39" spans="1:10" s="12" customFormat="1" ht="19.5" customHeight="1" x14ac:dyDescent="0.25">
      <c r="A39" s="78"/>
      <c r="B39" s="552">
        <v>5.3</v>
      </c>
      <c r="C39" s="283" t="str">
        <f>IF(ISBLANK('FULL COST BUDGET'!C55),"",'FULL COST BUDGET'!C55)</f>
        <v>Accommodation</v>
      </c>
      <c r="D39" s="37">
        <f>'CONTRACT PRICE ZAR'!G58</f>
        <v>0</v>
      </c>
      <c r="E39" s="37">
        <f>'CONTRACT PRICE ZAR'!J58</f>
        <v>0</v>
      </c>
      <c r="F39" s="37">
        <f>'CONTRACT PRICE ZAR'!M58</f>
        <v>0</v>
      </c>
      <c r="G39" s="37">
        <f>'CONTRACT PRICE ZAR'!P58</f>
        <v>0</v>
      </c>
      <c r="H39" s="37">
        <f>'CONTRACT PRICE ZAR'!S58</f>
        <v>0</v>
      </c>
      <c r="I39" s="512">
        <f>SUM(D39:H39)</f>
        <v>0</v>
      </c>
    </row>
    <row r="40" spans="1:10" s="12" customFormat="1" ht="19.5" customHeight="1" x14ac:dyDescent="0.25">
      <c r="A40" s="78"/>
      <c r="B40" s="552">
        <v>5.4</v>
      </c>
      <c r="C40" s="283" t="str">
        <f>IF(ISBLANK('FULL COST BUDGET'!C56),"",'FULL COST BUDGET'!C56)</f>
        <v>Registration cost</v>
      </c>
      <c r="D40" s="37">
        <f>'CONTRACT PRICE ZAR'!G59</f>
        <v>0</v>
      </c>
      <c r="E40" s="37">
        <f>'CONTRACT PRICE ZAR'!J59</f>
        <v>0</v>
      </c>
      <c r="F40" s="37">
        <f>'CONTRACT PRICE ZAR'!M59</f>
        <v>0</v>
      </c>
      <c r="G40" s="37">
        <f>'CONTRACT PRICE ZAR'!P59</f>
        <v>0</v>
      </c>
      <c r="H40" s="37">
        <f>'CONTRACT PRICE ZAR'!S59</f>
        <v>0</v>
      </c>
      <c r="I40" s="512">
        <f>SUM(D40:H40)</f>
        <v>0</v>
      </c>
    </row>
    <row r="41" spans="1:10" s="12" customFormat="1" ht="19.5" customHeight="1" x14ac:dyDescent="0.25">
      <c r="A41" s="78"/>
      <c r="B41" s="552">
        <v>5.5</v>
      </c>
      <c r="C41" s="283" t="str">
        <f>IF(ISBLANK('FULL COST BUDGET'!C57),"",'FULL COST BUDGET'!C57)</f>
        <v>Per diems (daily allowances)</v>
      </c>
      <c r="D41" s="37">
        <f>'CONTRACT PRICE ZAR'!G60</f>
        <v>0</v>
      </c>
      <c r="E41" s="37">
        <f>'CONTRACT PRICE ZAR'!J60</f>
        <v>0</v>
      </c>
      <c r="F41" s="37">
        <f>'CONTRACT PRICE ZAR'!M60</f>
        <v>0</v>
      </c>
      <c r="G41" s="37">
        <f>'CONTRACT PRICE ZAR'!P60</f>
        <v>0</v>
      </c>
      <c r="H41" s="37">
        <f>'CONTRACT PRICE ZAR'!S60</f>
        <v>0</v>
      </c>
      <c r="I41" s="512">
        <f t="shared" ref="I41:I42" si="5">SUM(D41:H41)</f>
        <v>0</v>
      </c>
    </row>
    <row r="42" spans="1:10" s="12" customFormat="1" ht="19.5" customHeight="1" x14ac:dyDescent="0.25">
      <c r="A42" s="78"/>
      <c r="B42" s="552">
        <v>5.6</v>
      </c>
      <c r="C42" s="283" t="str">
        <f>IF(ISBLANK('FULL COST BUDGET'!C58),"",'FULL COST BUDGET'!C58)</f>
        <v>Other travel costs</v>
      </c>
      <c r="D42" s="37">
        <f>'CONTRACT PRICE ZAR'!G61</f>
        <v>0</v>
      </c>
      <c r="E42" s="37">
        <f>'CONTRACT PRICE ZAR'!J61</f>
        <v>0</v>
      </c>
      <c r="F42" s="37">
        <f>'CONTRACT PRICE ZAR'!M61</f>
        <v>0</v>
      </c>
      <c r="G42" s="37">
        <f>'CONTRACT PRICE ZAR'!P61</f>
        <v>0</v>
      </c>
      <c r="H42" s="37">
        <f>'CONTRACT PRICE ZAR'!S61</f>
        <v>0</v>
      </c>
      <c r="I42" s="512">
        <f t="shared" si="5"/>
        <v>0</v>
      </c>
    </row>
    <row r="43" spans="1:10" ht="19.5" customHeight="1" thickBot="1" x14ac:dyDescent="0.3">
      <c r="A43" s="78"/>
      <c r="B43" s="552"/>
      <c r="C43" s="284" t="s">
        <v>123</v>
      </c>
      <c r="D43" s="521">
        <f>SUM(D37:D42)</f>
        <v>0</v>
      </c>
      <c r="E43" s="521">
        <f t="shared" ref="E43:I43" si="6">SUM(E37:E42)</f>
        <v>0</v>
      </c>
      <c r="F43" s="521">
        <f t="shared" si="6"/>
        <v>0</v>
      </c>
      <c r="G43" s="521">
        <f t="shared" si="6"/>
        <v>0</v>
      </c>
      <c r="H43" s="521">
        <f t="shared" si="6"/>
        <v>0</v>
      </c>
      <c r="I43" s="521">
        <f t="shared" si="6"/>
        <v>0</v>
      </c>
    </row>
    <row r="44" spans="1:10" s="4" customFormat="1" ht="13.5" customHeight="1" x14ac:dyDescent="0.25">
      <c r="A44" s="24"/>
      <c r="B44" s="570"/>
      <c r="C44" s="20"/>
      <c r="H44" s="47"/>
      <c r="I44" s="22"/>
    </row>
    <row r="45" spans="1:10" s="4" customFormat="1" ht="19.5" customHeight="1" x14ac:dyDescent="0.25">
      <c r="A45" s="30" t="s">
        <v>10</v>
      </c>
      <c r="B45" s="570"/>
      <c r="C45" s="20"/>
      <c r="D45" s="514" t="s">
        <v>3</v>
      </c>
      <c r="E45" s="514" t="s">
        <v>3</v>
      </c>
      <c r="F45" s="514" t="s">
        <v>3</v>
      </c>
      <c r="G45" s="514" t="s">
        <v>3</v>
      </c>
      <c r="H45" s="514" t="s">
        <v>3</v>
      </c>
      <c r="I45" s="514" t="s">
        <v>119</v>
      </c>
    </row>
    <row r="46" spans="1:10" s="9" customFormat="1" ht="19.5" customHeight="1" x14ac:dyDescent="0.25">
      <c r="A46" s="82"/>
      <c r="B46" s="570">
        <v>6.1</v>
      </c>
      <c r="C46" s="258" t="str">
        <f>IF(ISBLANK('CONTRACT PRICE ZAR'!C65),"",'CONTRACT PRICE ZAR'!C65)</f>
        <v/>
      </c>
      <c r="D46" s="511">
        <f>'CONTRACT PRICE ZAR'!G65</f>
        <v>0</v>
      </c>
      <c r="E46" s="37">
        <f>'CONTRACT PRICE ZAR'!J65</f>
        <v>0</v>
      </c>
      <c r="F46" s="37">
        <f>'CONTRACT PRICE ZAR'!M65</f>
        <v>0</v>
      </c>
      <c r="G46" s="37">
        <f>'CONTRACT PRICE ZAR'!P65</f>
        <v>0</v>
      </c>
      <c r="H46" s="37">
        <f>'CONTRACT PRICE ZAR'!S65</f>
        <v>0</v>
      </c>
      <c r="I46" s="512">
        <f>SUM(D46,E46,F46,G46,H46)</f>
        <v>0</v>
      </c>
    </row>
    <row r="47" spans="1:10" s="9" customFormat="1" ht="19.5" customHeight="1" x14ac:dyDescent="0.25">
      <c r="A47" s="82"/>
      <c r="B47" s="570">
        <v>6.2</v>
      </c>
      <c r="C47" s="258" t="str">
        <f>IF(ISBLANK('CONTRACT PRICE ZAR'!C66),"",'CONTRACT PRICE ZAR'!C66)</f>
        <v/>
      </c>
      <c r="D47" s="511">
        <f>'CONTRACT PRICE ZAR'!G66</f>
        <v>0</v>
      </c>
      <c r="E47" s="37">
        <f>'CONTRACT PRICE ZAR'!J66</f>
        <v>0</v>
      </c>
      <c r="F47" s="37">
        <f>'CONTRACT PRICE ZAR'!M66</f>
        <v>0</v>
      </c>
      <c r="G47" s="37">
        <f>'CONTRACT PRICE ZAR'!P66</f>
        <v>0</v>
      </c>
      <c r="H47" s="37">
        <f>'CONTRACT PRICE ZAR'!S66</f>
        <v>0</v>
      </c>
      <c r="I47" s="512">
        <f>SUM(D47,E47,F47,G47,H47)</f>
        <v>0</v>
      </c>
    </row>
    <row r="48" spans="1:10" s="9" customFormat="1" ht="19.5" customHeight="1" x14ac:dyDescent="0.25">
      <c r="A48" s="25"/>
      <c r="B48" s="570">
        <v>6.3</v>
      </c>
      <c r="C48" s="258" t="str">
        <f>IF(ISBLANK('CONTRACT PRICE ZAR'!C67),"",'CONTRACT PRICE ZAR'!C67)</f>
        <v/>
      </c>
      <c r="D48" s="525">
        <f>'CONTRACT PRICE ZAR'!G67</f>
        <v>0</v>
      </c>
      <c r="E48" s="74">
        <f>'CONTRACT PRICE ZAR'!J67</f>
        <v>0</v>
      </c>
      <c r="F48" s="74">
        <f>'CONTRACT PRICE ZAR'!M67</f>
        <v>0</v>
      </c>
      <c r="G48" s="74">
        <f>'CONTRACT PRICE ZAR'!P67</f>
        <v>0</v>
      </c>
      <c r="H48" s="74">
        <f>'CONTRACT PRICE ZAR'!S67</f>
        <v>0</v>
      </c>
      <c r="I48" s="526">
        <f>SUM(D48,E48,F48,G48,H48)</f>
        <v>0</v>
      </c>
    </row>
    <row r="49" spans="1:9" s="4" customFormat="1" ht="19.5" customHeight="1" thickBot="1" x14ac:dyDescent="0.3">
      <c r="A49" s="25"/>
      <c r="B49" s="570"/>
      <c r="C49" s="284" t="s">
        <v>162</v>
      </c>
      <c r="D49" s="521">
        <f t="shared" ref="D49:I49" si="7">SUM(D46:D48)</f>
        <v>0</v>
      </c>
      <c r="E49" s="521">
        <f t="shared" si="7"/>
        <v>0</v>
      </c>
      <c r="F49" s="521">
        <f t="shared" si="7"/>
        <v>0</v>
      </c>
      <c r="G49" s="521">
        <f t="shared" si="7"/>
        <v>0</v>
      </c>
      <c r="H49" s="521">
        <f t="shared" si="7"/>
        <v>0</v>
      </c>
      <c r="I49" s="521">
        <f t="shared" si="7"/>
        <v>0</v>
      </c>
    </row>
    <row r="50" spans="1:9" ht="15" x14ac:dyDescent="0.25">
      <c r="A50" s="78"/>
      <c r="B50" s="552"/>
      <c r="C50" s="21"/>
      <c r="D50" s="47"/>
      <c r="E50" s="47"/>
      <c r="F50" s="22"/>
      <c r="G50" s="47"/>
      <c r="H50" s="47"/>
      <c r="I50" s="22"/>
    </row>
    <row r="51" spans="1:9" s="6" customFormat="1" ht="22.5" customHeight="1" thickBot="1" x14ac:dyDescent="0.3">
      <c r="A51" s="32" t="s">
        <v>11</v>
      </c>
      <c r="B51" s="564"/>
      <c r="C51" s="523"/>
      <c r="D51" s="521">
        <f t="shared" ref="D51:I51" si="8">D22+D28+D31+D34+D43+D49</f>
        <v>0</v>
      </c>
      <c r="E51" s="521">
        <f t="shared" si="8"/>
        <v>0</v>
      </c>
      <c r="F51" s="521">
        <f t="shared" si="8"/>
        <v>0</v>
      </c>
      <c r="G51" s="521">
        <f t="shared" si="8"/>
        <v>0</v>
      </c>
      <c r="H51" s="524">
        <f t="shared" si="8"/>
        <v>0</v>
      </c>
      <c r="I51" s="521">
        <f t="shared" si="8"/>
        <v>0</v>
      </c>
    </row>
    <row r="52" spans="1:9" ht="13.5" customHeight="1" x14ac:dyDescent="0.25">
      <c r="A52" s="78"/>
      <c r="B52" s="552"/>
      <c r="C52" s="21"/>
      <c r="D52" s="47"/>
      <c r="E52" s="47"/>
      <c r="F52" s="22"/>
      <c r="G52" s="47"/>
      <c r="H52" s="47"/>
      <c r="I52" s="22"/>
    </row>
    <row r="53" spans="1:9" ht="19.5" customHeight="1" x14ac:dyDescent="0.25">
      <c r="A53" s="31" t="s">
        <v>314</v>
      </c>
      <c r="B53" s="552"/>
      <c r="C53" s="79"/>
      <c r="D53" s="514" t="s">
        <v>3</v>
      </c>
      <c r="E53" s="514" t="s">
        <v>3</v>
      </c>
      <c r="F53" s="514" t="s">
        <v>3</v>
      </c>
      <c r="G53" s="514" t="s">
        <v>3</v>
      </c>
      <c r="H53" s="514" t="s">
        <v>3</v>
      </c>
      <c r="I53" s="514" t="s">
        <v>119</v>
      </c>
    </row>
    <row r="54" spans="1:9" s="12" customFormat="1" ht="19.5" customHeight="1" thickBot="1" x14ac:dyDescent="0.3">
      <c r="A54" s="26"/>
      <c r="B54" s="552"/>
      <c r="C54" s="284" t="s">
        <v>331</v>
      </c>
      <c r="D54" s="521">
        <f>'CONTRACT PRICE ZAR'!G83</f>
        <v>0</v>
      </c>
      <c r="E54" s="521">
        <f>'CONTRACT PRICE ZAR'!J83</f>
        <v>0</v>
      </c>
      <c r="F54" s="521">
        <f>'CONTRACT PRICE ZAR'!M83</f>
        <v>0</v>
      </c>
      <c r="G54" s="521">
        <f>'CONTRACT PRICE ZAR'!P83</f>
        <v>0</v>
      </c>
      <c r="H54" s="521">
        <f>'CONTRACT PRICE ZAR'!S83</f>
        <v>0</v>
      </c>
      <c r="I54" s="521">
        <f>SUM(D54,E54,F54,G54,H54)</f>
        <v>0</v>
      </c>
    </row>
    <row r="55" spans="1:9" s="4" customFormat="1" ht="15" x14ac:dyDescent="0.25">
      <c r="A55" s="25"/>
      <c r="B55" s="570"/>
      <c r="C55" s="24"/>
      <c r="D55" s="279"/>
      <c r="E55" s="279"/>
      <c r="F55" s="280"/>
      <c r="G55" s="279"/>
      <c r="H55" s="279"/>
      <c r="I55" s="280"/>
    </row>
    <row r="56" spans="1:9" s="6" customFormat="1" ht="22.5" customHeight="1" thickBot="1" x14ac:dyDescent="0.3">
      <c r="A56" s="32" t="s">
        <v>332</v>
      </c>
      <c r="B56" s="564"/>
      <c r="C56" s="278"/>
      <c r="D56" s="521">
        <f t="shared" ref="D56:I56" si="9">D51+D54</f>
        <v>0</v>
      </c>
      <c r="E56" s="521">
        <f t="shared" si="9"/>
        <v>0</v>
      </c>
      <c r="F56" s="521">
        <f t="shared" si="9"/>
        <v>0</v>
      </c>
      <c r="G56" s="521">
        <f t="shared" si="9"/>
        <v>0</v>
      </c>
      <c r="H56" s="524">
        <f t="shared" si="9"/>
        <v>0</v>
      </c>
      <c r="I56" s="521">
        <f t="shared" si="9"/>
        <v>0</v>
      </c>
    </row>
    <row r="57" spans="1:9" ht="13.5" customHeight="1" x14ac:dyDescent="0.25">
      <c r="A57" s="27"/>
      <c r="B57" s="535"/>
      <c r="C57" s="14"/>
      <c r="D57" s="47"/>
      <c r="E57" s="47"/>
      <c r="F57" s="22"/>
      <c r="G57" s="47"/>
      <c r="H57" s="48"/>
      <c r="I57" s="16"/>
    </row>
    <row r="58" spans="1:9" ht="19.5" customHeight="1" x14ac:dyDescent="0.25">
      <c r="A58" s="31" t="s">
        <v>41</v>
      </c>
      <c r="B58" s="535"/>
      <c r="C58" s="14"/>
      <c r="D58" s="527" t="s">
        <v>3</v>
      </c>
      <c r="E58" s="527" t="s">
        <v>3</v>
      </c>
      <c r="F58" s="527" t="s">
        <v>3</v>
      </c>
      <c r="G58" s="527" t="s">
        <v>3</v>
      </c>
      <c r="H58" s="527" t="s">
        <v>3</v>
      </c>
      <c r="I58" s="527" t="s">
        <v>119</v>
      </c>
    </row>
    <row r="59" spans="1:9" ht="30.6" customHeight="1" thickBot="1" x14ac:dyDescent="0.3">
      <c r="A59" s="274"/>
      <c r="B59" s="571"/>
      <c r="C59" s="810" t="s">
        <v>340</v>
      </c>
      <c r="D59" s="521">
        <f>'CONTRACT PRICE ZAR'!G88</f>
        <v>0</v>
      </c>
      <c r="E59" s="521">
        <f>'CONTRACT PRICE ZAR'!J88</f>
        <v>0</v>
      </c>
      <c r="F59" s="521">
        <f>'CONTRACT PRICE ZAR'!M88</f>
        <v>0</v>
      </c>
      <c r="G59" s="521">
        <f>'CONTRACT PRICE ZAR'!P88</f>
        <v>0</v>
      </c>
      <c r="H59" s="524">
        <f>'CONTRACT PRICE ZAR'!S88</f>
        <v>0</v>
      </c>
      <c r="I59" s="521">
        <f>SUM(D59,E59,F59,G59,H59)</f>
        <v>0</v>
      </c>
    </row>
    <row r="60" spans="1:9" ht="13.5" customHeight="1" x14ac:dyDescent="0.25">
      <c r="A60" s="82"/>
      <c r="B60" s="535"/>
      <c r="C60" s="28"/>
      <c r="D60" s="47"/>
      <c r="E60" s="47"/>
      <c r="F60" s="22"/>
      <c r="G60" s="47"/>
      <c r="H60" s="47"/>
      <c r="I60" s="22"/>
    </row>
    <row r="61" spans="1:9" s="5" customFormat="1" ht="22.5" customHeight="1" thickBot="1" x14ac:dyDescent="0.3">
      <c r="A61" s="32" t="s">
        <v>12</v>
      </c>
      <c r="B61" s="565"/>
      <c r="C61" s="277"/>
      <c r="D61" s="521">
        <f t="shared" ref="D61:I61" si="10">D56+D59</f>
        <v>0</v>
      </c>
      <c r="E61" s="521">
        <f t="shared" si="10"/>
        <v>0</v>
      </c>
      <c r="F61" s="521">
        <f t="shared" si="10"/>
        <v>0</v>
      </c>
      <c r="G61" s="521">
        <f t="shared" si="10"/>
        <v>0</v>
      </c>
      <c r="H61" s="524">
        <f t="shared" si="10"/>
        <v>0</v>
      </c>
      <c r="I61" s="521">
        <f t="shared" si="10"/>
        <v>0</v>
      </c>
    </row>
    <row r="62" spans="1:9" s="5" customFormat="1" ht="13.5" customHeight="1" x14ac:dyDescent="0.25">
      <c r="A62" s="30"/>
      <c r="B62" s="566"/>
      <c r="C62" s="33"/>
      <c r="D62" s="49"/>
      <c r="E62" s="49"/>
      <c r="F62" s="34"/>
      <c r="G62" s="49"/>
      <c r="H62" s="49"/>
      <c r="I62" s="34"/>
    </row>
    <row r="63" spans="1:9" ht="19.5" customHeight="1" x14ac:dyDescent="0.25">
      <c r="A63" s="75" t="s">
        <v>42</v>
      </c>
      <c r="B63" s="572"/>
      <c r="C63" s="76"/>
      <c r="D63" s="527" t="s">
        <v>3</v>
      </c>
      <c r="E63" s="527" t="s">
        <v>3</v>
      </c>
      <c r="F63" s="527" t="s">
        <v>3</v>
      </c>
      <c r="G63" s="527" t="s">
        <v>3</v>
      </c>
      <c r="H63" s="527" t="s">
        <v>3</v>
      </c>
      <c r="I63" s="527" t="s">
        <v>119</v>
      </c>
    </row>
    <row r="64" spans="1:9" ht="19.5" customHeight="1" thickBot="1" x14ac:dyDescent="0.3">
      <c r="A64" s="82"/>
      <c r="B64" s="572"/>
      <c r="C64" s="259" t="s">
        <v>216</v>
      </c>
      <c r="D64" s="521">
        <f>'CONTRACT PRICE ZAR'!G93</f>
        <v>0</v>
      </c>
      <c r="E64" s="521">
        <f>'CONTRACT PRICE ZAR'!J93</f>
        <v>0</v>
      </c>
      <c r="F64" s="521">
        <f>'CONTRACT PRICE ZAR'!M93</f>
        <v>0</v>
      </c>
      <c r="G64" s="521">
        <f>'CONTRACT PRICE ZAR'!P93</f>
        <v>0</v>
      </c>
      <c r="H64" s="524">
        <f>'CONTRACT PRICE ZAR'!S93</f>
        <v>0</v>
      </c>
      <c r="I64" s="521">
        <f>SUM(D64,E64,F64,G64,H64)</f>
        <v>0</v>
      </c>
    </row>
    <row r="65" spans="1:14" ht="13.5" customHeight="1" x14ac:dyDescent="0.25">
      <c r="A65" s="82"/>
      <c r="B65" s="535"/>
      <c r="C65" s="14"/>
      <c r="D65" s="47"/>
      <c r="E65" s="47"/>
      <c r="F65" s="22"/>
      <c r="G65" s="47"/>
      <c r="H65" s="47"/>
      <c r="I65" s="22"/>
    </row>
    <row r="66" spans="1:14" ht="22.5" customHeight="1" thickBot="1" x14ac:dyDescent="0.3">
      <c r="A66" s="35" t="s">
        <v>13</v>
      </c>
      <c r="B66" s="275"/>
      <c r="C66" s="276"/>
      <c r="D66" s="521">
        <f t="shared" ref="D66:I66" si="11">D61+D64</f>
        <v>0</v>
      </c>
      <c r="E66" s="521">
        <f t="shared" si="11"/>
        <v>0</v>
      </c>
      <c r="F66" s="521">
        <f t="shared" si="11"/>
        <v>0</v>
      </c>
      <c r="G66" s="521">
        <f t="shared" si="11"/>
        <v>0</v>
      </c>
      <c r="H66" s="524">
        <f t="shared" si="11"/>
        <v>0</v>
      </c>
      <c r="I66" s="521">
        <f t="shared" si="11"/>
        <v>0</v>
      </c>
    </row>
    <row r="67" spans="1:14" ht="13.5" customHeight="1" x14ac:dyDescent="0.25">
      <c r="A67" s="17"/>
      <c r="B67" s="535"/>
      <c r="C67" s="23"/>
      <c r="D67" s="47"/>
      <c r="E67" s="47"/>
      <c r="F67" s="22"/>
      <c r="G67" s="47"/>
      <c r="H67" s="47"/>
      <c r="I67" s="22"/>
    </row>
    <row r="68" spans="1:14" ht="19.5" customHeight="1" x14ac:dyDescent="0.25">
      <c r="A68" s="31" t="s">
        <v>14</v>
      </c>
      <c r="B68" s="535"/>
      <c r="C68" s="23"/>
      <c r="D68" s="527" t="s">
        <v>3</v>
      </c>
      <c r="E68" s="527" t="s">
        <v>3</v>
      </c>
      <c r="F68" s="527" t="s">
        <v>3</v>
      </c>
      <c r="G68" s="527" t="s">
        <v>3</v>
      </c>
      <c r="H68" s="527" t="s">
        <v>3</v>
      </c>
      <c r="I68" s="527" t="s">
        <v>119</v>
      </c>
    </row>
    <row r="69" spans="1:14" ht="19.5" customHeight="1" thickBot="1" x14ac:dyDescent="0.3">
      <c r="A69" s="17"/>
      <c r="B69" s="535"/>
      <c r="C69" s="36" t="str">
        <f>'FULL COST BUDGET'!C94</f>
        <v>15% of Subtotal D</v>
      </c>
      <c r="D69" s="521">
        <f>'CONTRACT PRICE ZAR'!G98</f>
        <v>0</v>
      </c>
      <c r="E69" s="521">
        <f>'CONTRACT PRICE ZAR'!J98</f>
        <v>0</v>
      </c>
      <c r="F69" s="521">
        <f>'CONTRACT PRICE ZAR'!M98</f>
        <v>0</v>
      </c>
      <c r="G69" s="521">
        <f>'CONTRACT PRICE ZAR'!P98</f>
        <v>0</v>
      </c>
      <c r="H69" s="524">
        <f>'CONTRACT PRICE ZAR'!S98</f>
        <v>0</v>
      </c>
      <c r="I69" s="521">
        <f>SUM(D69,E69,F69,G69,H69)</f>
        <v>0</v>
      </c>
    </row>
    <row r="70" spans="1:14" s="4" customFormat="1" ht="13.5" customHeight="1" x14ac:dyDescent="0.25">
      <c r="A70" s="18"/>
      <c r="B70" s="566"/>
      <c r="C70" s="28"/>
      <c r="D70" s="47"/>
      <c r="E70" s="47"/>
      <c r="F70" s="22"/>
      <c r="G70" s="47"/>
      <c r="H70" s="47"/>
      <c r="I70" s="22"/>
      <c r="J70"/>
      <c r="K70"/>
      <c r="L70"/>
      <c r="M70"/>
      <c r="N70"/>
    </row>
    <row r="71" spans="1:14" ht="19.5" customHeight="1" x14ac:dyDescent="0.25">
      <c r="A71" s="31" t="s">
        <v>15</v>
      </c>
      <c r="B71" s="535"/>
      <c r="C71" s="14"/>
      <c r="D71" s="514" t="s">
        <v>3</v>
      </c>
      <c r="E71" s="514" t="s">
        <v>3</v>
      </c>
      <c r="F71" s="514" t="s">
        <v>3</v>
      </c>
      <c r="G71" s="514" t="s">
        <v>3</v>
      </c>
      <c r="H71" s="514" t="s">
        <v>3</v>
      </c>
      <c r="I71" s="514" t="s">
        <v>119</v>
      </c>
      <c r="J71"/>
      <c r="K71"/>
      <c r="L71"/>
      <c r="M71"/>
      <c r="N71"/>
    </row>
    <row r="72" spans="1:14" s="12" customFormat="1" ht="19.5" customHeight="1" x14ac:dyDescent="0.25">
      <c r="A72" s="78"/>
      <c r="B72" s="573">
        <v>11.1</v>
      </c>
      <c r="C72" s="36" t="str">
        <f>'FULL COST BUDGET'!C98</f>
        <v>Undergraduate Bursaries</v>
      </c>
      <c r="D72" s="511">
        <f>'CONTRACT PRICE ZAR'!G101</f>
        <v>0</v>
      </c>
      <c r="E72" s="37">
        <f>'CONTRACT PRICE ZAR'!J101</f>
        <v>0</v>
      </c>
      <c r="F72" s="37">
        <f>'CONTRACT PRICE ZAR'!M101</f>
        <v>0</v>
      </c>
      <c r="G72" s="37">
        <f>'CONTRACT PRICE ZAR'!P101</f>
        <v>0</v>
      </c>
      <c r="H72" s="37">
        <f>'CONTRACT PRICE ZAR'!S101</f>
        <v>0</v>
      </c>
      <c r="I72" s="512">
        <f>SUM(D72,E72,F72,G72,H72)</f>
        <v>0</v>
      </c>
      <c r="J72"/>
      <c r="K72"/>
      <c r="L72"/>
      <c r="M72"/>
      <c r="N72"/>
    </row>
    <row r="73" spans="1:14" s="12" customFormat="1" ht="19.5" customHeight="1" x14ac:dyDescent="0.25">
      <c r="A73" s="78"/>
      <c r="B73" s="552">
        <v>11.2</v>
      </c>
      <c r="C73" s="36" t="str">
        <f>'FULL COST BUDGET'!C99</f>
        <v>Postgraduate Bursaries</v>
      </c>
      <c r="D73" s="525">
        <f>'CONTRACT PRICE ZAR'!G102</f>
        <v>0</v>
      </c>
      <c r="E73" s="74">
        <f>'CONTRACT PRICE ZAR'!J102</f>
        <v>0</v>
      </c>
      <c r="F73" s="74">
        <f>'CONTRACT PRICE ZAR'!M102</f>
        <v>0</v>
      </c>
      <c r="G73" s="74">
        <f>'CONTRACT PRICE ZAR'!P102</f>
        <v>0</v>
      </c>
      <c r="H73" s="74">
        <f>'CONTRACT PRICE ZAR'!S102</f>
        <v>0</v>
      </c>
      <c r="I73" s="526">
        <f>SUM(D73,E73,F73,G73,H73)</f>
        <v>0</v>
      </c>
    </row>
    <row r="74" spans="1:14" s="12" customFormat="1" ht="19.5" customHeight="1" thickBot="1" x14ac:dyDescent="0.3">
      <c r="A74" s="78"/>
      <c r="B74" s="552"/>
      <c r="C74" s="507" t="s">
        <v>128</v>
      </c>
      <c r="D74" s="521">
        <f t="shared" ref="D74:I74" si="12">SUM(D72:D73)</f>
        <v>0</v>
      </c>
      <c r="E74" s="521">
        <f t="shared" si="12"/>
        <v>0</v>
      </c>
      <c r="F74" s="521">
        <f t="shared" si="12"/>
        <v>0</v>
      </c>
      <c r="G74" s="521">
        <f t="shared" si="12"/>
        <v>0</v>
      </c>
      <c r="H74" s="524">
        <f t="shared" si="12"/>
        <v>0</v>
      </c>
      <c r="I74" s="521">
        <f t="shared" si="12"/>
        <v>0</v>
      </c>
    </row>
    <row r="75" spans="1:14" ht="13.5" customHeight="1" thickBot="1" x14ac:dyDescent="0.3">
      <c r="A75" s="17"/>
      <c r="B75" s="535"/>
      <c r="C75" s="14"/>
      <c r="D75" s="281"/>
      <c r="E75" s="281"/>
      <c r="F75" s="282"/>
      <c r="G75" s="281"/>
      <c r="H75" s="281"/>
      <c r="I75" s="282"/>
    </row>
    <row r="76" spans="1:14" s="5" customFormat="1" ht="30" customHeight="1" thickBot="1" x14ac:dyDescent="0.3">
      <c r="A76" s="602" t="s">
        <v>218</v>
      </c>
      <c r="B76" s="603"/>
      <c r="C76" s="602"/>
      <c r="D76" s="536">
        <f t="shared" ref="D76:I76" si="13">SUM(D74,D69,D66)</f>
        <v>0</v>
      </c>
      <c r="E76" s="536">
        <f t="shared" si="13"/>
        <v>0</v>
      </c>
      <c r="F76" s="536">
        <f t="shared" si="13"/>
        <v>0</v>
      </c>
      <c r="G76" s="536">
        <f t="shared" si="13"/>
        <v>0</v>
      </c>
      <c r="H76" s="536">
        <f t="shared" si="13"/>
        <v>0</v>
      </c>
      <c r="I76" s="536">
        <f t="shared" si="13"/>
        <v>0</v>
      </c>
    </row>
    <row r="77" spans="1:14" ht="15" x14ac:dyDescent="0.25">
      <c r="A77" s="17"/>
      <c r="B77" s="535"/>
      <c r="C77" s="14"/>
      <c r="D77" s="15"/>
      <c r="E77" s="16"/>
      <c r="F77" s="16"/>
      <c r="G77" s="15"/>
      <c r="H77" s="16"/>
      <c r="I77" s="16"/>
    </row>
    <row r="78" spans="1:14" ht="21" x14ac:dyDescent="0.25">
      <c r="A78" s="77"/>
      <c r="E78" s="2"/>
      <c r="F78" s="2"/>
      <c r="H78" s="2"/>
    </row>
    <row r="79" spans="1:14" x14ac:dyDescent="0.25">
      <c r="A79" s="5"/>
      <c r="E79" s="2"/>
      <c r="F79" s="2"/>
      <c r="H79" s="2"/>
    </row>
    <row r="80" spans="1:14" x14ac:dyDescent="0.25">
      <c r="A80" s="30"/>
      <c r="B80" s="566"/>
      <c r="C80" s="30"/>
      <c r="E80" s="2"/>
      <c r="F80" s="2"/>
      <c r="H80" s="2"/>
    </row>
    <row r="81" spans="1:8" ht="18.75" customHeight="1" x14ac:dyDescent="0.25">
      <c r="A81" s="30"/>
      <c r="B81" s="566"/>
      <c r="C81" s="30"/>
      <c r="E81" s="2"/>
      <c r="F81" s="2"/>
      <c r="H81" s="2"/>
    </row>
    <row r="82" spans="1:8" x14ac:dyDescent="0.25">
      <c r="A82" s="30"/>
      <c r="B82" s="566"/>
      <c r="C82" s="30"/>
      <c r="E82" s="2"/>
      <c r="F82" s="2"/>
      <c r="H82" s="2"/>
    </row>
    <row r="83" spans="1:8" x14ac:dyDescent="0.25">
      <c r="A83" s="5"/>
      <c r="E83" s="2"/>
      <c r="F83" s="2"/>
      <c r="H83" s="2"/>
    </row>
    <row r="84" spans="1:8" x14ac:dyDescent="0.25">
      <c r="A84" s="5"/>
      <c r="E84" s="2"/>
      <c r="F84" s="2"/>
      <c r="H84" s="2"/>
    </row>
    <row r="85" spans="1:8" x14ac:dyDescent="0.25">
      <c r="A85" s="5"/>
      <c r="E85" s="2"/>
      <c r="F85" s="2"/>
      <c r="H85" s="2"/>
    </row>
    <row r="86" spans="1:8" x14ac:dyDescent="0.25">
      <c r="A86" s="5"/>
      <c r="E86" s="2"/>
      <c r="F86" s="2"/>
      <c r="H86" s="2"/>
    </row>
    <row r="87" spans="1:8" x14ac:dyDescent="0.25">
      <c r="A87" s="5"/>
      <c r="E87" s="2"/>
      <c r="F87" s="2"/>
      <c r="H87" s="2"/>
    </row>
    <row r="88" spans="1:8" x14ac:dyDescent="0.25">
      <c r="A88" s="5"/>
      <c r="E88" s="2"/>
      <c r="F88" s="2"/>
      <c r="H88" s="2"/>
    </row>
    <row r="89" spans="1:8" x14ac:dyDescent="0.25">
      <c r="A89" s="5"/>
      <c r="E89" s="2"/>
      <c r="F89" s="2"/>
      <c r="H89" s="2"/>
    </row>
    <row r="90" spans="1:8" x14ac:dyDescent="0.25">
      <c r="A90" s="5"/>
      <c r="E90" s="2"/>
      <c r="F90" s="2"/>
      <c r="H90" s="2"/>
    </row>
    <row r="91" spans="1:8" x14ac:dyDescent="0.25">
      <c r="A91" s="5"/>
      <c r="E91" s="2"/>
      <c r="F91" s="2"/>
      <c r="H91" s="2"/>
    </row>
    <row r="92" spans="1:8" x14ac:dyDescent="0.25">
      <c r="A92" s="5"/>
      <c r="E92" s="2"/>
      <c r="F92" s="2"/>
      <c r="H92" s="2"/>
    </row>
    <row r="93" spans="1:8" x14ac:dyDescent="0.25">
      <c r="A93" s="5"/>
      <c r="E93" s="2"/>
      <c r="F93" s="2"/>
      <c r="H93" s="2"/>
    </row>
    <row r="94" spans="1:8" x14ac:dyDescent="0.25">
      <c r="A94" s="5"/>
      <c r="E94" s="2"/>
      <c r="F94" s="2"/>
      <c r="H94" s="2"/>
    </row>
    <row r="95" spans="1:8" x14ac:dyDescent="0.25">
      <c r="A95" s="5"/>
      <c r="E95" s="2"/>
      <c r="F95" s="2"/>
      <c r="H95" s="2"/>
    </row>
    <row r="96" spans="1:8" x14ac:dyDescent="0.25">
      <c r="A96" s="5"/>
      <c r="E96" s="2"/>
      <c r="F96" s="2"/>
      <c r="H96" s="2"/>
    </row>
    <row r="97" spans="1:8" x14ac:dyDescent="0.25">
      <c r="A97" s="5"/>
      <c r="E97" s="2"/>
      <c r="F97" s="2"/>
      <c r="G97" s="2"/>
      <c r="H97" s="2"/>
    </row>
    <row r="98" spans="1:8" x14ac:dyDescent="0.25">
      <c r="A98" s="5"/>
      <c r="E98" s="2"/>
      <c r="F98" s="2"/>
      <c r="G98" s="2"/>
      <c r="H98" s="2"/>
    </row>
    <row r="99" spans="1:8" x14ac:dyDescent="0.25">
      <c r="A99" s="5"/>
      <c r="E99" s="2"/>
      <c r="F99" s="2"/>
      <c r="G99" s="2"/>
      <c r="H99" s="2"/>
    </row>
    <row r="100" spans="1:8" x14ac:dyDescent="0.25">
      <c r="A100" s="5"/>
      <c r="E100" s="2"/>
      <c r="F100" s="2"/>
      <c r="G100" s="2"/>
      <c r="H100" s="2"/>
    </row>
    <row r="101" spans="1:8" x14ac:dyDescent="0.25">
      <c r="A101" s="5"/>
      <c r="E101" s="2"/>
      <c r="F101" s="2"/>
      <c r="G101" s="2"/>
      <c r="H101" s="2"/>
    </row>
    <row r="102" spans="1:8" x14ac:dyDescent="0.25">
      <c r="A102" s="5"/>
      <c r="E102" s="2"/>
      <c r="F102" s="2"/>
      <c r="G102" s="2"/>
      <c r="H102" s="2"/>
    </row>
    <row r="103" spans="1:8" x14ac:dyDescent="0.25">
      <c r="A103" s="5"/>
      <c r="E103" s="2"/>
      <c r="F103" s="2"/>
      <c r="G103" s="2"/>
      <c r="H103" s="2"/>
    </row>
    <row r="104" spans="1:8" x14ac:dyDescent="0.25">
      <c r="A104" s="5"/>
      <c r="E104" s="2"/>
      <c r="F104" s="2"/>
      <c r="G104" s="2"/>
      <c r="H104" s="2"/>
    </row>
    <row r="105" spans="1:8" x14ac:dyDescent="0.25">
      <c r="A105" s="5"/>
      <c r="E105" s="2"/>
      <c r="F105" s="2"/>
      <c r="G105" s="2"/>
      <c r="H105" s="2"/>
    </row>
    <row r="106" spans="1:8" x14ac:dyDescent="0.25">
      <c r="A106" s="5"/>
      <c r="E106" s="2"/>
      <c r="F106" s="2"/>
      <c r="G106" s="2"/>
      <c r="H106" s="2"/>
    </row>
    <row r="107" spans="1:8" x14ac:dyDescent="0.25">
      <c r="A107" s="5"/>
      <c r="E107" s="2"/>
      <c r="F107" s="2"/>
      <c r="G107" s="2"/>
      <c r="H107" s="2"/>
    </row>
    <row r="108" spans="1:8" x14ac:dyDescent="0.25">
      <c r="A108" s="5"/>
      <c r="E108" s="2"/>
      <c r="F108" s="2"/>
      <c r="G108" s="2"/>
      <c r="H108" s="2"/>
    </row>
    <row r="109" spans="1:8" x14ac:dyDescent="0.25">
      <c r="A109" s="5"/>
      <c r="E109" s="2"/>
      <c r="F109" s="2"/>
      <c r="G109" s="2"/>
      <c r="H109" s="2"/>
    </row>
    <row r="110" spans="1:8" x14ac:dyDescent="0.25">
      <c r="A110" s="5"/>
      <c r="E110" s="2"/>
      <c r="F110" s="2"/>
      <c r="G110" s="2"/>
      <c r="H110" s="2"/>
    </row>
    <row r="111" spans="1:8" x14ac:dyDescent="0.25">
      <c r="A111" s="5"/>
      <c r="E111" s="2"/>
      <c r="F111" s="2"/>
      <c r="G111" s="2"/>
      <c r="H111" s="2"/>
    </row>
    <row r="112" spans="1:8" x14ac:dyDescent="0.25">
      <c r="A112" s="5"/>
      <c r="E112" s="2"/>
      <c r="F112" s="2"/>
      <c r="G112" s="2"/>
      <c r="H112" s="2"/>
    </row>
    <row r="113" spans="1:8" x14ac:dyDescent="0.25">
      <c r="A113" s="5"/>
      <c r="E113" s="2"/>
      <c r="F113" s="2"/>
      <c r="G113" s="2"/>
      <c r="H113" s="2"/>
    </row>
    <row r="114" spans="1:8" x14ac:dyDescent="0.25">
      <c r="A114" s="5"/>
      <c r="E114" s="2"/>
      <c r="F114" s="2"/>
      <c r="G114" s="2"/>
      <c r="H114" s="2"/>
    </row>
    <row r="115" spans="1:8" x14ac:dyDescent="0.25">
      <c r="A115" s="5"/>
      <c r="E115" s="2"/>
      <c r="F115" s="2"/>
      <c r="G115" s="2"/>
      <c r="H115" s="2"/>
    </row>
    <row r="116" spans="1:8" x14ac:dyDescent="0.25">
      <c r="A116" s="5"/>
      <c r="E116" s="2"/>
      <c r="F116" s="2"/>
      <c r="G116" s="2"/>
      <c r="H116" s="2"/>
    </row>
    <row r="117" spans="1:8" x14ac:dyDescent="0.25">
      <c r="A117" s="5"/>
      <c r="E117" s="2"/>
      <c r="F117" s="2"/>
      <c r="G117" s="2"/>
      <c r="H117" s="2"/>
    </row>
    <row r="118" spans="1:8" x14ac:dyDescent="0.25">
      <c r="A118" s="5"/>
      <c r="E118" s="2"/>
      <c r="F118" s="2"/>
      <c r="G118" s="2"/>
      <c r="H118" s="2"/>
    </row>
    <row r="119" spans="1:8" x14ac:dyDescent="0.25">
      <c r="A119" s="5"/>
      <c r="E119" s="2"/>
      <c r="F119" s="2"/>
      <c r="G119" s="2"/>
      <c r="H119" s="2"/>
    </row>
    <row r="120" spans="1:8" x14ac:dyDescent="0.25">
      <c r="A120" s="5"/>
      <c r="E120" s="2"/>
      <c r="F120" s="2"/>
      <c r="G120" s="2"/>
      <c r="H120" s="2"/>
    </row>
    <row r="121" spans="1:8" x14ac:dyDescent="0.25">
      <c r="A121" s="5"/>
      <c r="E121" s="2"/>
      <c r="F121" s="2"/>
      <c r="G121" s="2"/>
      <c r="H121" s="2"/>
    </row>
    <row r="122" spans="1:8" x14ac:dyDescent="0.25">
      <c r="A122" s="5"/>
      <c r="E122" s="2"/>
      <c r="F122" s="2"/>
      <c r="G122" s="2"/>
      <c r="H122" s="2"/>
    </row>
    <row r="123" spans="1:8" x14ac:dyDescent="0.25">
      <c r="A123" s="5"/>
      <c r="E123" s="2"/>
      <c r="F123" s="2"/>
      <c r="G123" s="2"/>
      <c r="H123" s="2"/>
    </row>
    <row r="124" spans="1:8" x14ac:dyDescent="0.25">
      <c r="A124" s="5"/>
      <c r="E124" s="2"/>
      <c r="F124" s="2"/>
      <c r="G124" s="2"/>
      <c r="H124" s="2"/>
    </row>
    <row r="125" spans="1:8" x14ac:dyDescent="0.25">
      <c r="A125" s="5"/>
      <c r="E125" s="2"/>
      <c r="F125" s="2"/>
      <c r="G125" s="2"/>
      <c r="H125" s="2"/>
    </row>
    <row r="126" spans="1:8" x14ac:dyDescent="0.25">
      <c r="A126" s="5"/>
      <c r="E126" s="2"/>
      <c r="F126" s="2"/>
      <c r="G126" s="2"/>
      <c r="H126" s="2"/>
    </row>
    <row r="127" spans="1:8" x14ac:dyDescent="0.25">
      <c r="A127" s="5"/>
      <c r="E127" s="2"/>
      <c r="F127" s="2"/>
      <c r="G127" s="2"/>
      <c r="H127" s="2"/>
    </row>
    <row r="128" spans="1:8" x14ac:dyDescent="0.25">
      <c r="A128" s="5"/>
      <c r="E128" s="2"/>
      <c r="F128" s="2"/>
      <c r="G128" s="2"/>
      <c r="H128" s="2"/>
    </row>
    <row r="129" spans="1:8" x14ac:dyDescent="0.25">
      <c r="A129" s="5"/>
      <c r="E129" s="2"/>
      <c r="F129" s="2"/>
      <c r="G129" s="2"/>
      <c r="H129" s="2"/>
    </row>
    <row r="130" spans="1:8" x14ac:dyDescent="0.25">
      <c r="A130" s="5"/>
      <c r="E130" s="2"/>
      <c r="F130" s="2"/>
      <c r="G130" s="2"/>
      <c r="H130" s="2"/>
    </row>
    <row r="131" spans="1:8" x14ac:dyDescent="0.25">
      <c r="A131" s="5"/>
      <c r="E131" s="2"/>
      <c r="F131" s="2"/>
      <c r="G131" s="2"/>
      <c r="H131" s="2"/>
    </row>
    <row r="132" spans="1:8" x14ac:dyDescent="0.25">
      <c r="A132" s="5"/>
      <c r="E132" s="2"/>
      <c r="F132" s="2"/>
      <c r="G132" s="2"/>
      <c r="H132" s="2"/>
    </row>
    <row r="133" spans="1:8" x14ac:dyDescent="0.25">
      <c r="A133" s="5"/>
      <c r="E133" s="2"/>
      <c r="F133" s="2"/>
      <c r="G133" s="2"/>
      <c r="H133" s="2"/>
    </row>
    <row r="134" spans="1:8" x14ac:dyDescent="0.25">
      <c r="A134" s="5"/>
      <c r="E134" s="2"/>
      <c r="F134" s="2"/>
      <c r="G134" s="2"/>
      <c r="H134" s="2"/>
    </row>
    <row r="135" spans="1:8" x14ac:dyDescent="0.25">
      <c r="A135" s="5"/>
      <c r="E135" s="2"/>
      <c r="F135" s="2"/>
      <c r="G135" s="2"/>
      <c r="H135" s="2"/>
    </row>
    <row r="136" spans="1:8" x14ac:dyDescent="0.25">
      <c r="A136" s="5"/>
      <c r="E136" s="2"/>
      <c r="F136" s="2"/>
      <c r="G136" s="2"/>
      <c r="H136" s="2"/>
    </row>
    <row r="137" spans="1:8" x14ac:dyDescent="0.25">
      <c r="A137" s="5"/>
      <c r="E137" s="2"/>
      <c r="F137" s="2"/>
      <c r="G137" s="2"/>
      <c r="H137" s="2"/>
    </row>
    <row r="138" spans="1:8" x14ac:dyDescent="0.25">
      <c r="A138" s="5"/>
      <c r="E138" s="2"/>
      <c r="F138" s="2"/>
      <c r="G138" s="2"/>
      <c r="H138" s="2"/>
    </row>
    <row r="139" spans="1:8" x14ac:dyDescent="0.25">
      <c r="A139" s="5"/>
      <c r="E139" s="2"/>
      <c r="F139" s="2"/>
      <c r="G139" s="2"/>
      <c r="H139" s="2"/>
    </row>
    <row r="140" spans="1:8" x14ac:dyDescent="0.25">
      <c r="A140" s="5"/>
      <c r="E140" s="2"/>
      <c r="F140" s="2"/>
      <c r="G140" s="2"/>
      <c r="H140" s="2"/>
    </row>
    <row r="141" spans="1:8" x14ac:dyDescent="0.25">
      <c r="A141" s="5"/>
      <c r="E141" s="2"/>
      <c r="F141" s="2"/>
      <c r="G141" s="2"/>
      <c r="H141" s="2"/>
    </row>
    <row r="142" spans="1:8" x14ac:dyDescent="0.25">
      <c r="A142" s="5"/>
      <c r="E142" s="2"/>
      <c r="F142" s="2"/>
      <c r="G142" s="2"/>
      <c r="H142" s="2"/>
    </row>
    <row r="143" spans="1:8" x14ac:dyDescent="0.25">
      <c r="A143" s="5"/>
      <c r="E143" s="2"/>
      <c r="F143" s="2"/>
      <c r="G143" s="2"/>
      <c r="H143" s="2"/>
    </row>
    <row r="144" spans="1:8" x14ac:dyDescent="0.25">
      <c r="A144" s="5"/>
      <c r="E144" s="2"/>
      <c r="F144" s="2"/>
      <c r="G144" s="2"/>
      <c r="H144" s="2"/>
    </row>
    <row r="145" spans="1:8" x14ac:dyDescent="0.25">
      <c r="A145" s="5"/>
      <c r="E145" s="2"/>
      <c r="F145" s="2"/>
      <c r="G145" s="2"/>
      <c r="H145" s="2"/>
    </row>
    <row r="146" spans="1:8" x14ac:dyDescent="0.25">
      <c r="A146" s="5"/>
      <c r="E146" s="2"/>
      <c r="F146" s="2"/>
      <c r="G146" s="2"/>
      <c r="H146" s="2"/>
    </row>
    <row r="147" spans="1:8" x14ac:dyDescent="0.25">
      <c r="A147" s="5"/>
      <c r="E147" s="2"/>
      <c r="F147" s="2"/>
      <c r="G147" s="2"/>
      <c r="H147" s="2"/>
    </row>
    <row r="148" spans="1:8" x14ac:dyDescent="0.25">
      <c r="A148" s="5"/>
      <c r="E148" s="2"/>
      <c r="F148" s="2"/>
      <c r="G148" s="2"/>
      <c r="H148" s="2"/>
    </row>
    <row r="149" spans="1:8" x14ac:dyDescent="0.25">
      <c r="A149" s="5"/>
      <c r="E149" s="2"/>
      <c r="F149" s="2"/>
      <c r="G149" s="2"/>
      <c r="H149" s="2"/>
    </row>
    <row r="150" spans="1:8" x14ac:dyDescent="0.25">
      <c r="A150" s="5"/>
      <c r="E150" s="2"/>
      <c r="F150" s="2"/>
      <c r="G150" s="2"/>
      <c r="H150" s="2"/>
    </row>
    <row r="151" spans="1:8" x14ac:dyDescent="0.25">
      <c r="A151" s="5"/>
      <c r="E151" s="2"/>
      <c r="F151" s="2"/>
      <c r="G151" s="2"/>
      <c r="H151" s="2"/>
    </row>
    <row r="152" spans="1:8" x14ac:dyDescent="0.25">
      <c r="A152" s="5"/>
      <c r="E152" s="2"/>
      <c r="F152" s="2"/>
      <c r="G152" s="2"/>
      <c r="H152" s="2"/>
    </row>
    <row r="153" spans="1:8" x14ac:dyDescent="0.25">
      <c r="A153" s="5"/>
      <c r="E153" s="2"/>
      <c r="F153" s="2"/>
      <c r="G153" s="2"/>
      <c r="H153" s="2"/>
    </row>
    <row r="154" spans="1:8" x14ac:dyDescent="0.25">
      <c r="A154" s="5"/>
      <c r="E154" s="2"/>
      <c r="F154" s="2"/>
      <c r="G154" s="2"/>
      <c r="H154" s="2"/>
    </row>
    <row r="155" spans="1:8" x14ac:dyDescent="0.25">
      <c r="A155" s="5"/>
      <c r="E155" s="2"/>
      <c r="F155" s="2"/>
      <c r="G155" s="2"/>
      <c r="H155" s="2"/>
    </row>
    <row r="156" spans="1:8" x14ac:dyDescent="0.25">
      <c r="A156" s="5"/>
      <c r="E156" s="2"/>
      <c r="F156" s="2"/>
      <c r="G156" s="2"/>
      <c r="H156" s="2"/>
    </row>
    <row r="157" spans="1:8" x14ac:dyDescent="0.25">
      <c r="A157" s="5"/>
      <c r="E157" s="2"/>
      <c r="F157" s="2"/>
      <c r="G157" s="2"/>
      <c r="H157" s="2"/>
    </row>
    <row r="158" spans="1:8" x14ac:dyDescent="0.25">
      <c r="A158" s="5"/>
      <c r="E158" s="2"/>
      <c r="F158" s="2"/>
      <c r="G158" s="2"/>
      <c r="H158" s="2"/>
    </row>
    <row r="159" spans="1:8" x14ac:dyDescent="0.25">
      <c r="A159" s="5"/>
      <c r="E159" s="2"/>
      <c r="F159" s="2"/>
      <c r="G159" s="2"/>
      <c r="H159" s="2"/>
    </row>
    <row r="160" spans="1:8" x14ac:dyDescent="0.25">
      <c r="A160" s="5"/>
      <c r="E160" s="2"/>
      <c r="F160" s="2"/>
      <c r="G160" s="2"/>
      <c r="H160" s="2"/>
    </row>
    <row r="161" spans="1:8" x14ac:dyDescent="0.25">
      <c r="A161" s="5"/>
      <c r="E161" s="2"/>
      <c r="F161" s="2"/>
      <c r="G161" s="2"/>
      <c r="H161" s="2"/>
    </row>
    <row r="162" spans="1:8" x14ac:dyDescent="0.25">
      <c r="A162" s="5"/>
      <c r="E162" s="2"/>
      <c r="F162" s="2"/>
      <c r="G162" s="2"/>
      <c r="H162" s="2"/>
    </row>
    <row r="163" spans="1:8" x14ac:dyDescent="0.25">
      <c r="A163" s="5"/>
      <c r="E163" s="2"/>
      <c r="F163" s="2"/>
      <c r="G163" s="2"/>
      <c r="H163" s="2"/>
    </row>
    <row r="164" spans="1:8" x14ac:dyDescent="0.25">
      <c r="A164" s="5"/>
      <c r="E164" s="2"/>
      <c r="F164" s="2"/>
      <c r="G164" s="2"/>
      <c r="H164" s="2"/>
    </row>
    <row r="165" spans="1:8" x14ac:dyDescent="0.25">
      <c r="A165" s="5"/>
      <c r="E165" s="2"/>
      <c r="F165" s="2"/>
      <c r="G165" s="2"/>
      <c r="H165" s="2"/>
    </row>
    <row r="166" spans="1:8" x14ac:dyDescent="0.25">
      <c r="A166" s="5"/>
      <c r="E166" s="2"/>
      <c r="F166" s="2"/>
      <c r="G166" s="2"/>
      <c r="H166" s="2"/>
    </row>
    <row r="167" spans="1:8" x14ac:dyDescent="0.25">
      <c r="A167" s="5"/>
      <c r="E167" s="2"/>
      <c r="F167" s="2"/>
      <c r="G167" s="2"/>
      <c r="H167" s="2"/>
    </row>
    <row r="168" spans="1:8" x14ac:dyDescent="0.25">
      <c r="A168" s="5"/>
      <c r="E168" s="2"/>
      <c r="F168" s="2"/>
      <c r="G168" s="2"/>
      <c r="H168" s="2"/>
    </row>
    <row r="169" spans="1:8" x14ac:dyDescent="0.25">
      <c r="A169" s="5"/>
      <c r="E169" s="2"/>
      <c r="F169" s="2"/>
      <c r="G169" s="2"/>
      <c r="H169" s="2"/>
    </row>
    <row r="170" spans="1:8" x14ac:dyDescent="0.25">
      <c r="A170" s="5"/>
      <c r="E170" s="2"/>
      <c r="F170" s="2"/>
      <c r="G170" s="2"/>
      <c r="H170" s="2"/>
    </row>
    <row r="171" spans="1:8" x14ac:dyDescent="0.25">
      <c r="A171" s="5"/>
      <c r="E171" s="2"/>
      <c r="F171" s="2"/>
      <c r="G171" s="2"/>
      <c r="H171" s="2"/>
    </row>
    <row r="172" spans="1:8" x14ac:dyDescent="0.25">
      <c r="A172" s="5"/>
      <c r="E172" s="2"/>
      <c r="F172" s="2"/>
      <c r="G172" s="2"/>
      <c r="H172" s="2"/>
    </row>
    <row r="173" spans="1:8" x14ac:dyDescent="0.25">
      <c r="A173" s="5"/>
      <c r="E173" s="2"/>
      <c r="F173" s="2"/>
      <c r="G173" s="2"/>
      <c r="H173" s="2"/>
    </row>
    <row r="174" spans="1:8" x14ac:dyDescent="0.25">
      <c r="A174" s="5"/>
      <c r="E174" s="2"/>
      <c r="F174" s="2"/>
      <c r="G174" s="2"/>
      <c r="H174" s="2"/>
    </row>
    <row r="175" spans="1:8" x14ac:dyDescent="0.25">
      <c r="A175" s="5"/>
      <c r="E175" s="2"/>
      <c r="F175" s="2"/>
      <c r="G175" s="2"/>
      <c r="H175" s="2"/>
    </row>
    <row r="176" spans="1:8" x14ac:dyDescent="0.25">
      <c r="A176" s="5"/>
      <c r="E176" s="2"/>
      <c r="F176" s="2"/>
      <c r="G176" s="2"/>
      <c r="H176" s="2"/>
    </row>
    <row r="177" spans="1:8" x14ac:dyDescent="0.25">
      <c r="A177" s="5"/>
      <c r="E177" s="2"/>
      <c r="F177" s="2"/>
      <c r="G177" s="2"/>
      <c r="H177" s="2"/>
    </row>
    <row r="178" spans="1:8" x14ac:dyDescent="0.25">
      <c r="A178" s="5"/>
      <c r="E178" s="2"/>
      <c r="F178" s="2"/>
      <c r="G178" s="2"/>
      <c r="H178" s="2"/>
    </row>
    <row r="179" spans="1:8" x14ac:dyDescent="0.25">
      <c r="A179" s="5"/>
      <c r="E179" s="2"/>
      <c r="F179" s="2"/>
      <c r="G179" s="2"/>
      <c r="H179" s="2"/>
    </row>
    <row r="180" spans="1:8" x14ac:dyDescent="0.25">
      <c r="A180" s="5"/>
      <c r="E180" s="2"/>
      <c r="F180" s="2"/>
      <c r="G180" s="2"/>
      <c r="H180" s="2"/>
    </row>
    <row r="181" spans="1:8" x14ac:dyDescent="0.25">
      <c r="A181" s="5"/>
      <c r="E181" s="2"/>
      <c r="F181" s="2"/>
      <c r="G181" s="2"/>
      <c r="H181" s="2"/>
    </row>
    <row r="182" spans="1:8" x14ac:dyDescent="0.25">
      <c r="A182" s="5"/>
      <c r="E182" s="2"/>
      <c r="F182" s="2"/>
      <c r="G182" s="2"/>
      <c r="H182" s="2"/>
    </row>
    <row r="183" spans="1:8" x14ac:dyDescent="0.25">
      <c r="A183" s="5"/>
      <c r="E183" s="2"/>
      <c r="F183" s="2"/>
      <c r="G183" s="2"/>
      <c r="H183" s="2"/>
    </row>
    <row r="184" spans="1:8" x14ac:dyDescent="0.25">
      <c r="A184" s="5"/>
      <c r="E184" s="2"/>
      <c r="F184" s="2"/>
      <c r="G184" s="2"/>
      <c r="H184" s="2"/>
    </row>
    <row r="185" spans="1:8" x14ac:dyDescent="0.25">
      <c r="A185" s="5"/>
      <c r="E185" s="2"/>
      <c r="F185" s="2"/>
      <c r="G185" s="2"/>
      <c r="H185" s="2"/>
    </row>
    <row r="186" spans="1:8" x14ac:dyDescent="0.25">
      <c r="A186" s="5"/>
      <c r="E186" s="2"/>
      <c r="F186" s="2"/>
      <c r="G186" s="2"/>
      <c r="H186" s="2"/>
    </row>
    <row r="187" spans="1:8" x14ac:dyDescent="0.25">
      <c r="A187" s="5"/>
      <c r="E187" s="2"/>
      <c r="F187" s="2"/>
      <c r="G187" s="2"/>
      <c r="H187" s="2"/>
    </row>
    <row r="188" spans="1:8" x14ac:dyDescent="0.25">
      <c r="A188" s="5"/>
      <c r="E188" s="2"/>
      <c r="F188" s="2"/>
      <c r="G188" s="2"/>
      <c r="H188" s="2"/>
    </row>
    <row r="189" spans="1:8" x14ac:dyDescent="0.25">
      <c r="A189" s="5"/>
      <c r="E189" s="2"/>
      <c r="F189" s="2"/>
      <c r="G189" s="2"/>
      <c r="H189" s="2"/>
    </row>
    <row r="190" spans="1:8" x14ac:dyDescent="0.25">
      <c r="A190" s="5"/>
      <c r="E190" s="2"/>
      <c r="F190" s="2"/>
      <c r="G190" s="2"/>
      <c r="H190" s="2"/>
    </row>
    <row r="191" spans="1:8" x14ac:dyDescent="0.25">
      <c r="A191" s="5"/>
      <c r="E191" s="2"/>
      <c r="F191" s="2"/>
      <c r="G191" s="2"/>
      <c r="H191" s="2"/>
    </row>
    <row r="192" spans="1:8" x14ac:dyDescent="0.25">
      <c r="A192" s="5"/>
      <c r="E192" s="2"/>
      <c r="F192" s="2"/>
      <c r="G192" s="2"/>
      <c r="H192" s="2"/>
    </row>
    <row r="193" spans="1:8" x14ac:dyDescent="0.25">
      <c r="A193" s="5"/>
      <c r="E193" s="2"/>
      <c r="F193" s="2"/>
      <c r="G193" s="2"/>
      <c r="H193" s="2"/>
    </row>
    <row r="194" spans="1:8" x14ac:dyDescent="0.25">
      <c r="A194" s="5"/>
      <c r="E194" s="2"/>
      <c r="F194" s="2"/>
      <c r="G194" s="2"/>
      <c r="H194" s="2"/>
    </row>
    <row r="195" spans="1:8" x14ac:dyDescent="0.25">
      <c r="A195" s="5"/>
      <c r="E195" s="2"/>
      <c r="F195" s="2"/>
      <c r="G195" s="2"/>
      <c r="H195" s="2"/>
    </row>
    <row r="196" spans="1:8" x14ac:dyDescent="0.25">
      <c r="A196" s="5"/>
      <c r="E196" s="2"/>
      <c r="F196" s="2"/>
      <c r="G196" s="2"/>
      <c r="H196" s="2"/>
    </row>
    <row r="197" spans="1:8" x14ac:dyDescent="0.25">
      <c r="A197" s="5"/>
      <c r="E197" s="2"/>
      <c r="F197" s="2"/>
      <c r="G197" s="2"/>
      <c r="H197" s="2"/>
    </row>
    <row r="198" spans="1:8" x14ac:dyDescent="0.25">
      <c r="A198" s="5"/>
      <c r="E198" s="2"/>
      <c r="F198" s="2"/>
      <c r="G198" s="2"/>
      <c r="H198" s="2"/>
    </row>
    <row r="199" spans="1:8" x14ac:dyDescent="0.25">
      <c r="A199" s="5"/>
      <c r="E199" s="2"/>
      <c r="F199" s="2"/>
      <c r="G199" s="2"/>
      <c r="H199" s="2"/>
    </row>
    <row r="200" spans="1:8" x14ac:dyDescent="0.25">
      <c r="A200" s="5"/>
      <c r="E200" s="2"/>
      <c r="F200" s="2"/>
      <c r="G200" s="2"/>
      <c r="H200" s="2"/>
    </row>
    <row r="201" spans="1:8" x14ac:dyDescent="0.25">
      <c r="A201" s="5"/>
      <c r="E201" s="2"/>
      <c r="F201" s="2"/>
      <c r="G201" s="2"/>
      <c r="H201" s="2"/>
    </row>
    <row r="202" spans="1:8" x14ac:dyDescent="0.25">
      <c r="A202" s="5"/>
      <c r="E202" s="2"/>
      <c r="F202" s="2"/>
      <c r="G202" s="2"/>
      <c r="H202" s="2"/>
    </row>
    <row r="203" spans="1:8" x14ac:dyDescent="0.25">
      <c r="A203" s="5"/>
      <c r="E203" s="2"/>
      <c r="F203" s="2"/>
      <c r="G203" s="2"/>
      <c r="H203" s="2"/>
    </row>
    <row r="204" spans="1:8" x14ac:dyDescent="0.25">
      <c r="A204" s="5"/>
      <c r="E204" s="2"/>
      <c r="F204" s="2"/>
      <c r="G204" s="2"/>
      <c r="H204" s="2"/>
    </row>
    <row r="205" spans="1:8" x14ac:dyDescent="0.25">
      <c r="A205" s="5"/>
      <c r="E205" s="2"/>
      <c r="F205" s="2"/>
      <c r="G205" s="2"/>
      <c r="H205" s="2"/>
    </row>
    <row r="206" spans="1:8" x14ac:dyDescent="0.25">
      <c r="A206" s="5"/>
      <c r="E206" s="2"/>
      <c r="F206" s="2"/>
      <c r="G206" s="2"/>
      <c r="H206" s="2"/>
    </row>
    <row r="207" spans="1:8" x14ac:dyDescent="0.25">
      <c r="A207" s="5"/>
      <c r="E207" s="2"/>
      <c r="F207" s="2"/>
      <c r="G207" s="2"/>
      <c r="H207" s="2"/>
    </row>
    <row r="208" spans="1:8" x14ac:dyDescent="0.25">
      <c r="A208" s="5"/>
      <c r="E208" s="2"/>
      <c r="F208" s="2"/>
      <c r="G208" s="2"/>
      <c r="H208" s="2"/>
    </row>
    <row r="209" spans="1:8" x14ac:dyDescent="0.25">
      <c r="A209" s="5"/>
      <c r="E209" s="2"/>
      <c r="F209" s="2"/>
      <c r="G209" s="2"/>
      <c r="H209" s="2"/>
    </row>
    <row r="210" spans="1:8" x14ac:dyDescent="0.25">
      <c r="A210" s="5"/>
      <c r="E210" s="2"/>
      <c r="F210" s="2"/>
      <c r="G210" s="2"/>
      <c r="H210" s="2"/>
    </row>
    <row r="211" spans="1:8" x14ac:dyDescent="0.25">
      <c r="A211" s="5"/>
      <c r="E211" s="2"/>
      <c r="F211" s="2"/>
      <c r="G211" s="2"/>
      <c r="H211" s="2"/>
    </row>
    <row r="212" spans="1:8" x14ac:dyDescent="0.25">
      <c r="A212" s="5"/>
      <c r="E212" s="2"/>
      <c r="F212" s="2"/>
      <c r="G212" s="2"/>
      <c r="H212" s="2"/>
    </row>
    <row r="213" spans="1:8" x14ac:dyDescent="0.25">
      <c r="A213" s="5"/>
      <c r="E213" s="2"/>
      <c r="F213" s="2"/>
      <c r="G213" s="2"/>
      <c r="H213" s="2"/>
    </row>
    <row r="214" spans="1:8" x14ac:dyDescent="0.25">
      <c r="A214" s="5"/>
      <c r="E214" s="2"/>
      <c r="F214" s="2"/>
      <c r="G214" s="2"/>
      <c r="H214" s="2"/>
    </row>
    <row r="215" spans="1:8" x14ac:dyDescent="0.25">
      <c r="A215" s="5"/>
      <c r="E215" s="2"/>
      <c r="F215" s="2"/>
      <c r="G215" s="2"/>
      <c r="H215" s="2"/>
    </row>
    <row r="216" spans="1:8" x14ac:dyDescent="0.25">
      <c r="A216" s="5"/>
      <c r="E216" s="2"/>
      <c r="F216" s="2"/>
      <c r="G216" s="2"/>
      <c r="H216" s="2"/>
    </row>
    <row r="217" spans="1:8" x14ac:dyDescent="0.25">
      <c r="A217" s="5"/>
      <c r="E217" s="2"/>
      <c r="F217" s="2"/>
      <c r="G217" s="2"/>
      <c r="H217" s="2"/>
    </row>
    <row r="218" spans="1:8" x14ac:dyDescent="0.25">
      <c r="A218" s="5"/>
      <c r="E218" s="2"/>
      <c r="F218" s="2"/>
      <c r="G218" s="2"/>
      <c r="H218" s="2"/>
    </row>
    <row r="219" spans="1:8" x14ac:dyDescent="0.25">
      <c r="A219" s="5"/>
      <c r="E219" s="2"/>
      <c r="F219" s="2"/>
      <c r="G219" s="2"/>
      <c r="H219" s="2"/>
    </row>
    <row r="220" spans="1:8" x14ac:dyDescent="0.25">
      <c r="A220" s="5"/>
      <c r="E220" s="2"/>
      <c r="F220" s="2"/>
      <c r="G220" s="2"/>
      <c r="H220" s="2"/>
    </row>
    <row r="221" spans="1:8" x14ac:dyDescent="0.25">
      <c r="A221" s="5"/>
      <c r="E221" s="2"/>
      <c r="F221" s="2"/>
      <c r="G221" s="2"/>
      <c r="H221" s="2"/>
    </row>
    <row r="222" spans="1:8" x14ac:dyDescent="0.25">
      <c r="A222" s="5"/>
      <c r="E222" s="2"/>
      <c r="F222" s="2"/>
      <c r="G222" s="2"/>
      <c r="H222" s="2"/>
    </row>
    <row r="223" spans="1:8" x14ac:dyDescent="0.25">
      <c r="A223" s="5"/>
      <c r="E223" s="2"/>
      <c r="F223" s="2"/>
      <c r="G223" s="2"/>
      <c r="H223" s="2"/>
    </row>
    <row r="224" spans="1:8" x14ac:dyDescent="0.25">
      <c r="A224" s="5"/>
      <c r="E224" s="2"/>
      <c r="F224" s="2"/>
      <c r="G224" s="2"/>
      <c r="H224" s="2"/>
    </row>
    <row r="225" spans="1:8" x14ac:dyDescent="0.25">
      <c r="A225" s="5"/>
      <c r="E225" s="2"/>
      <c r="F225" s="2"/>
      <c r="G225" s="2"/>
      <c r="H225" s="2"/>
    </row>
    <row r="226" spans="1:8" x14ac:dyDescent="0.25">
      <c r="A226" s="5"/>
      <c r="E226" s="2"/>
      <c r="F226" s="2"/>
      <c r="G226" s="2"/>
      <c r="H226" s="2"/>
    </row>
    <row r="227" spans="1:8" x14ac:dyDescent="0.25">
      <c r="A227" s="5"/>
      <c r="E227" s="2"/>
      <c r="F227" s="2"/>
      <c r="G227" s="2"/>
      <c r="H227" s="2"/>
    </row>
    <row r="228" spans="1:8" x14ac:dyDescent="0.25">
      <c r="A228" s="5"/>
      <c r="E228" s="2"/>
      <c r="F228" s="2"/>
      <c r="G228" s="2"/>
      <c r="H228" s="2"/>
    </row>
    <row r="229" spans="1:8" x14ac:dyDescent="0.25">
      <c r="A229" s="5"/>
      <c r="E229" s="2"/>
      <c r="F229" s="2"/>
      <c r="G229" s="2"/>
      <c r="H229" s="2"/>
    </row>
    <row r="230" spans="1:8" x14ac:dyDescent="0.25">
      <c r="A230" s="5"/>
      <c r="E230" s="2"/>
      <c r="F230" s="2"/>
      <c r="G230" s="2"/>
      <c r="H230" s="2"/>
    </row>
    <row r="231" spans="1:8" x14ac:dyDescent="0.25">
      <c r="A231" s="5"/>
      <c r="E231" s="2"/>
      <c r="F231" s="2"/>
      <c r="G231" s="2"/>
      <c r="H231" s="2"/>
    </row>
    <row r="232" spans="1:8" x14ac:dyDescent="0.25">
      <c r="A232" s="5"/>
      <c r="E232" s="2"/>
      <c r="F232" s="2"/>
      <c r="G232" s="2"/>
      <c r="H232" s="2"/>
    </row>
    <row r="233" spans="1:8" x14ac:dyDescent="0.25">
      <c r="A233" s="5"/>
      <c r="E233" s="2"/>
      <c r="F233" s="2"/>
      <c r="G233" s="2"/>
      <c r="H233" s="2"/>
    </row>
    <row r="234" spans="1:8" x14ac:dyDescent="0.25">
      <c r="A234" s="5"/>
      <c r="E234" s="2"/>
      <c r="F234" s="2"/>
      <c r="G234" s="2"/>
      <c r="H234" s="2"/>
    </row>
    <row r="235" spans="1:8" x14ac:dyDescent="0.25">
      <c r="A235" s="5"/>
      <c r="E235" s="2"/>
      <c r="F235" s="2"/>
      <c r="G235" s="2"/>
      <c r="H235" s="2"/>
    </row>
    <row r="236" spans="1:8" x14ac:dyDescent="0.25">
      <c r="A236" s="5"/>
      <c r="E236" s="2"/>
      <c r="F236" s="2"/>
      <c r="G236" s="2"/>
      <c r="H236" s="2"/>
    </row>
    <row r="237" spans="1:8" x14ac:dyDescent="0.25">
      <c r="A237" s="5"/>
      <c r="E237" s="2"/>
      <c r="F237" s="2"/>
      <c r="G237" s="2"/>
      <c r="H237" s="2"/>
    </row>
    <row r="238" spans="1:8" x14ac:dyDescent="0.25">
      <c r="A238" s="5"/>
      <c r="E238" s="2"/>
      <c r="F238" s="2"/>
      <c r="G238" s="2"/>
      <c r="H238" s="2"/>
    </row>
    <row r="239" spans="1:8" x14ac:dyDescent="0.25">
      <c r="A239" s="5"/>
      <c r="E239" s="2"/>
      <c r="F239" s="2"/>
      <c r="G239" s="2"/>
      <c r="H239" s="2"/>
    </row>
    <row r="240" spans="1:8" x14ac:dyDescent="0.25">
      <c r="A240" s="5"/>
      <c r="E240" s="2"/>
      <c r="F240" s="2"/>
      <c r="G240" s="2"/>
      <c r="H240" s="2"/>
    </row>
    <row r="241" spans="1:8" x14ac:dyDescent="0.25">
      <c r="A241" s="5"/>
      <c r="E241" s="2"/>
      <c r="F241" s="2"/>
      <c r="G241" s="2"/>
      <c r="H241" s="2"/>
    </row>
    <row r="242" spans="1:8" x14ac:dyDescent="0.25">
      <c r="A242" s="5"/>
      <c r="E242" s="2"/>
      <c r="F242" s="2"/>
      <c r="G242" s="2"/>
      <c r="H242" s="2"/>
    </row>
    <row r="243" spans="1:8" x14ac:dyDescent="0.25">
      <c r="A243" s="5"/>
      <c r="E243" s="2"/>
      <c r="F243" s="2"/>
      <c r="G243" s="2"/>
      <c r="H243" s="2"/>
    </row>
    <row r="244" spans="1:8" x14ac:dyDescent="0.25">
      <c r="A244" s="5"/>
      <c r="E244" s="2"/>
      <c r="F244" s="2"/>
      <c r="G244" s="2"/>
      <c r="H244" s="2"/>
    </row>
    <row r="245" spans="1:8" x14ac:dyDescent="0.25">
      <c r="A245" s="5"/>
      <c r="E245" s="2"/>
      <c r="F245" s="2"/>
      <c r="G245" s="2"/>
      <c r="H245" s="2"/>
    </row>
    <row r="246" spans="1:8" x14ac:dyDescent="0.25">
      <c r="A246" s="5"/>
      <c r="E246" s="2"/>
      <c r="F246" s="2"/>
      <c r="G246" s="2"/>
      <c r="H246" s="2"/>
    </row>
    <row r="247" spans="1:8" x14ac:dyDescent="0.25">
      <c r="A247" s="5"/>
      <c r="E247" s="2"/>
      <c r="F247" s="2"/>
      <c r="G247" s="2"/>
      <c r="H247" s="2"/>
    </row>
    <row r="248" spans="1:8" x14ac:dyDescent="0.25">
      <c r="A248" s="5"/>
      <c r="E248" s="2"/>
      <c r="F248" s="2"/>
      <c r="G248" s="2"/>
      <c r="H248" s="2"/>
    </row>
    <row r="249" spans="1:8" x14ac:dyDescent="0.25">
      <c r="A249" s="5"/>
      <c r="E249" s="2"/>
      <c r="F249" s="2"/>
      <c r="G249" s="2"/>
      <c r="H249" s="2"/>
    </row>
    <row r="250" spans="1:8" x14ac:dyDescent="0.25">
      <c r="A250" s="5"/>
      <c r="E250" s="2"/>
      <c r="F250" s="2"/>
      <c r="G250" s="2"/>
      <c r="H250" s="2"/>
    </row>
    <row r="251" spans="1:8" x14ac:dyDescent="0.25">
      <c r="A251" s="5"/>
      <c r="E251" s="2"/>
      <c r="F251" s="2"/>
      <c r="G251" s="2"/>
      <c r="H251" s="2"/>
    </row>
    <row r="252" spans="1:8" x14ac:dyDescent="0.25">
      <c r="A252" s="5"/>
      <c r="E252" s="2"/>
      <c r="F252" s="2"/>
      <c r="G252" s="2"/>
      <c r="H252" s="2"/>
    </row>
    <row r="253" spans="1:8" x14ac:dyDescent="0.25">
      <c r="A253" s="5"/>
      <c r="E253" s="2"/>
      <c r="F253" s="2"/>
      <c r="G253" s="2"/>
      <c r="H253" s="2"/>
    </row>
    <row r="254" spans="1:8" x14ac:dyDescent="0.25">
      <c r="A254" s="5"/>
      <c r="E254" s="2"/>
      <c r="F254" s="2"/>
      <c r="G254" s="2"/>
      <c r="H254" s="2"/>
    </row>
    <row r="255" spans="1:8" x14ac:dyDescent="0.25">
      <c r="A255" s="5"/>
      <c r="E255" s="2"/>
      <c r="F255" s="2"/>
      <c r="G255" s="2"/>
      <c r="H255" s="2"/>
    </row>
    <row r="256" spans="1:8" x14ac:dyDescent="0.25">
      <c r="A256" s="5"/>
      <c r="E256" s="2"/>
      <c r="F256" s="2"/>
      <c r="G256" s="2"/>
      <c r="H256" s="2"/>
    </row>
    <row r="257" spans="1:8" x14ac:dyDescent="0.25">
      <c r="A257" s="5"/>
      <c r="E257" s="2"/>
      <c r="F257" s="2"/>
      <c r="G257" s="2"/>
      <c r="H257" s="2"/>
    </row>
    <row r="258" spans="1:8" x14ac:dyDescent="0.25">
      <c r="A258" s="5"/>
      <c r="E258" s="2"/>
      <c r="F258" s="2"/>
      <c r="G258" s="2"/>
      <c r="H258" s="2"/>
    </row>
    <row r="259" spans="1:8" x14ac:dyDescent="0.25">
      <c r="A259" s="5"/>
      <c r="E259" s="2"/>
      <c r="F259" s="2"/>
      <c r="G259" s="2"/>
      <c r="H259" s="2"/>
    </row>
    <row r="260" spans="1:8" x14ac:dyDescent="0.25">
      <c r="A260" s="5"/>
      <c r="E260" s="2"/>
      <c r="F260" s="2"/>
      <c r="G260" s="2"/>
      <c r="H260" s="2"/>
    </row>
    <row r="261" spans="1:8" x14ac:dyDescent="0.25">
      <c r="A261" s="5"/>
      <c r="E261" s="2"/>
      <c r="F261" s="2"/>
      <c r="G261" s="2"/>
      <c r="H261" s="2"/>
    </row>
    <row r="262" spans="1:8" x14ac:dyDescent="0.25">
      <c r="A262" s="5"/>
      <c r="E262" s="2"/>
      <c r="F262" s="2"/>
      <c r="G262" s="2"/>
      <c r="H262" s="2"/>
    </row>
    <row r="263" spans="1:8" x14ac:dyDescent="0.25">
      <c r="A263" s="5"/>
      <c r="E263" s="2"/>
      <c r="F263" s="2"/>
      <c r="G263" s="2"/>
      <c r="H263" s="2"/>
    </row>
    <row r="264" spans="1:8" x14ac:dyDescent="0.25">
      <c r="A264" s="5"/>
      <c r="E264" s="2"/>
      <c r="F264" s="2"/>
      <c r="G264" s="2"/>
      <c r="H264" s="2"/>
    </row>
    <row r="265" spans="1:8" x14ac:dyDescent="0.25">
      <c r="A265" s="5"/>
      <c r="E265" s="2"/>
      <c r="F265" s="2"/>
      <c r="G265" s="2"/>
      <c r="H265" s="2"/>
    </row>
    <row r="266" spans="1:8" x14ac:dyDescent="0.25">
      <c r="A266" s="5"/>
      <c r="E266" s="2"/>
      <c r="F266" s="2"/>
      <c r="G266" s="2"/>
      <c r="H266" s="2"/>
    </row>
    <row r="267" spans="1:8" x14ac:dyDescent="0.25">
      <c r="A267" s="5"/>
      <c r="E267" s="2"/>
      <c r="F267" s="2"/>
      <c r="G267" s="2"/>
      <c r="H267" s="2"/>
    </row>
    <row r="268" spans="1:8" x14ac:dyDescent="0.25">
      <c r="A268" s="5"/>
      <c r="E268" s="2"/>
      <c r="F268" s="2"/>
      <c r="G268" s="2"/>
      <c r="H268" s="2"/>
    </row>
    <row r="269" spans="1:8" x14ac:dyDescent="0.25">
      <c r="A269" s="5"/>
      <c r="E269" s="2"/>
      <c r="F269" s="2"/>
      <c r="G269" s="2"/>
      <c r="H269" s="2"/>
    </row>
    <row r="270" spans="1:8" x14ac:dyDescent="0.25">
      <c r="A270" s="5"/>
      <c r="E270" s="2"/>
      <c r="F270" s="2"/>
      <c r="G270" s="2"/>
      <c r="H270" s="2"/>
    </row>
    <row r="271" spans="1:8" x14ac:dyDescent="0.25">
      <c r="A271" s="5"/>
      <c r="E271" s="2"/>
      <c r="F271" s="2"/>
      <c r="G271" s="2"/>
      <c r="H271" s="2"/>
    </row>
    <row r="272" spans="1:8" x14ac:dyDescent="0.25">
      <c r="A272" s="5"/>
      <c r="E272" s="2"/>
      <c r="F272" s="2"/>
      <c r="G272" s="2"/>
      <c r="H272" s="2"/>
    </row>
    <row r="273" spans="1:8" x14ac:dyDescent="0.25">
      <c r="A273" s="5"/>
      <c r="E273" s="2"/>
      <c r="F273" s="2"/>
      <c r="G273" s="2"/>
      <c r="H273" s="2"/>
    </row>
    <row r="274" spans="1:8" x14ac:dyDescent="0.25">
      <c r="A274" s="5"/>
      <c r="E274" s="2"/>
      <c r="F274" s="2"/>
      <c r="G274" s="2"/>
      <c r="H274" s="2"/>
    </row>
    <row r="275" spans="1:8" x14ac:dyDescent="0.25">
      <c r="A275" s="5"/>
      <c r="E275" s="2"/>
      <c r="F275" s="2"/>
      <c r="G275" s="2"/>
      <c r="H275" s="2"/>
    </row>
    <row r="276" spans="1:8" x14ac:dyDescent="0.25">
      <c r="A276" s="5"/>
      <c r="E276" s="2"/>
      <c r="F276" s="2"/>
      <c r="G276" s="2"/>
      <c r="H276" s="2"/>
    </row>
    <row r="277" spans="1:8" x14ac:dyDescent="0.25">
      <c r="A277" s="5"/>
      <c r="E277" s="2"/>
      <c r="F277" s="2"/>
      <c r="G277" s="2"/>
      <c r="H277" s="2"/>
    </row>
    <row r="278" spans="1:8" x14ac:dyDescent="0.25">
      <c r="A278" s="5"/>
      <c r="E278" s="2"/>
      <c r="F278" s="2"/>
      <c r="G278" s="2"/>
      <c r="H278" s="2"/>
    </row>
    <row r="279" spans="1:8" x14ac:dyDescent="0.25">
      <c r="A279" s="5"/>
      <c r="E279" s="2"/>
      <c r="F279" s="2"/>
      <c r="G279" s="2"/>
      <c r="H279" s="2"/>
    </row>
    <row r="280" spans="1:8" x14ac:dyDescent="0.25">
      <c r="A280" s="5"/>
      <c r="E280" s="2"/>
      <c r="F280" s="2"/>
      <c r="G280" s="2"/>
      <c r="H280" s="2"/>
    </row>
    <row r="281" spans="1:8" x14ac:dyDescent="0.25">
      <c r="A281" s="5"/>
      <c r="E281" s="2"/>
      <c r="F281" s="2"/>
      <c r="G281" s="2"/>
      <c r="H281" s="2"/>
    </row>
    <row r="282" spans="1:8" x14ac:dyDescent="0.25">
      <c r="A282" s="5"/>
      <c r="E282" s="2"/>
      <c r="F282" s="2"/>
      <c r="G282" s="2"/>
      <c r="H282" s="2"/>
    </row>
    <row r="283" spans="1:8" x14ac:dyDescent="0.25">
      <c r="A283" s="5"/>
      <c r="E283" s="2"/>
      <c r="F283" s="2"/>
      <c r="G283" s="2"/>
      <c r="H283" s="2"/>
    </row>
    <row r="284" spans="1:8" x14ac:dyDescent="0.25">
      <c r="A284" s="5"/>
      <c r="E284" s="2"/>
      <c r="F284" s="2"/>
      <c r="G284" s="2"/>
      <c r="H284" s="2"/>
    </row>
    <row r="285" spans="1:8" x14ac:dyDescent="0.25">
      <c r="A285" s="5"/>
      <c r="E285" s="2"/>
      <c r="F285" s="2"/>
      <c r="G285" s="2"/>
      <c r="H285" s="2"/>
    </row>
    <row r="286" spans="1:8" x14ac:dyDescent="0.25">
      <c r="A286" s="5"/>
      <c r="E286" s="2"/>
      <c r="F286" s="2"/>
      <c r="G286" s="2"/>
      <c r="H286" s="2"/>
    </row>
    <row r="287" spans="1:8" x14ac:dyDescent="0.25">
      <c r="A287" s="5"/>
      <c r="E287" s="2"/>
      <c r="F287" s="2"/>
      <c r="G287" s="2"/>
      <c r="H287" s="2"/>
    </row>
    <row r="288" spans="1:8" x14ac:dyDescent="0.25">
      <c r="A288" s="5"/>
      <c r="E288" s="2"/>
      <c r="F288" s="2"/>
      <c r="G288" s="2"/>
      <c r="H288" s="2"/>
    </row>
    <row r="289" spans="1:8" x14ac:dyDescent="0.25">
      <c r="A289" s="5"/>
      <c r="E289" s="2"/>
      <c r="F289" s="2"/>
      <c r="G289" s="2"/>
      <c r="H289" s="2"/>
    </row>
    <row r="290" spans="1:8" x14ac:dyDescent="0.25">
      <c r="A290" s="5"/>
      <c r="E290" s="2"/>
      <c r="F290" s="2"/>
      <c r="G290" s="2"/>
      <c r="H290" s="2"/>
    </row>
    <row r="291" spans="1:8" x14ac:dyDescent="0.25">
      <c r="A291" s="5"/>
      <c r="E291" s="2"/>
      <c r="F291" s="2"/>
      <c r="G291" s="2"/>
      <c r="H291" s="2"/>
    </row>
    <row r="292" spans="1:8" x14ac:dyDescent="0.25">
      <c r="A292" s="5"/>
      <c r="E292" s="2"/>
      <c r="F292" s="2"/>
      <c r="G292" s="2"/>
      <c r="H292" s="2"/>
    </row>
    <row r="293" spans="1:8" x14ac:dyDescent="0.25">
      <c r="A293" s="5"/>
      <c r="E293" s="2"/>
      <c r="F293" s="2"/>
      <c r="G293" s="2"/>
      <c r="H293" s="2"/>
    </row>
    <row r="294" spans="1:8" x14ac:dyDescent="0.25">
      <c r="A294" s="5"/>
      <c r="E294" s="2"/>
      <c r="F294" s="2"/>
      <c r="G294" s="2"/>
      <c r="H294" s="2"/>
    </row>
    <row r="295" spans="1:8" x14ac:dyDescent="0.25">
      <c r="A295" s="5"/>
      <c r="E295" s="2"/>
      <c r="F295" s="2"/>
      <c r="G295" s="2"/>
      <c r="H295" s="2"/>
    </row>
    <row r="296" spans="1:8" x14ac:dyDescent="0.25">
      <c r="A296" s="5"/>
      <c r="E296" s="2"/>
      <c r="F296" s="2"/>
      <c r="G296" s="2"/>
      <c r="H296" s="2"/>
    </row>
    <row r="297" spans="1:8" x14ac:dyDescent="0.25">
      <c r="A297" s="5"/>
      <c r="E297" s="2"/>
      <c r="F297" s="2"/>
      <c r="G297" s="2"/>
      <c r="H297" s="2"/>
    </row>
    <row r="298" spans="1:8" x14ac:dyDescent="0.25">
      <c r="A298" s="5"/>
      <c r="E298" s="2"/>
      <c r="F298" s="2"/>
      <c r="G298" s="2"/>
      <c r="H298" s="2"/>
    </row>
    <row r="299" spans="1:8" x14ac:dyDescent="0.25">
      <c r="A299" s="5"/>
      <c r="E299" s="2"/>
      <c r="F299" s="2"/>
      <c r="G299" s="2"/>
      <c r="H299" s="2"/>
    </row>
    <row r="300" spans="1:8" x14ac:dyDescent="0.25">
      <c r="A300" s="5"/>
      <c r="E300" s="2"/>
      <c r="F300" s="2"/>
      <c r="G300" s="2"/>
      <c r="H300" s="2"/>
    </row>
    <row r="301" spans="1:8" x14ac:dyDescent="0.25">
      <c r="A301" s="5"/>
      <c r="E301" s="2"/>
      <c r="F301" s="2"/>
      <c r="G301" s="2"/>
      <c r="H301" s="2"/>
    </row>
    <row r="302" spans="1:8" x14ac:dyDescent="0.25">
      <c r="A302" s="5"/>
      <c r="E302" s="2"/>
      <c r="F302" s="2"/>
      <c r="G302" s="2"/>
      <c r="H302" s="2"/>
    </row>
    <row r="303" spans="1:8" x14ac:dyDescent="0.25">
      <c r="A303" s="5"/>
      <c r="E303" s="2"/>
      <c r="F303" s="2"/>
      <c r="G303" s="2"/>
      <c r="H303" s="2"/>
    </row>
    <row r="304" spans="1:8" x14ac:dyDescent="0.25">
      <c r="A304" s="5"/>
      <c r="E304" s="2"/>
      <c r="F304" s="2"/>
      <c r="G304" s="2"/>
      <c r="H304" s="2"/>
    </row>
    <row r="305" spans="1:8" x14ac:dyDescent="0.25">
      <c r="A305" s="5"/>
      <c r="E305" s="2"/>
      <c r="F305" s="2"/>
      <c r="G305" s="2"/>
      <c r="H305" s="2"/>
    </row>
    <row r="306" spans="1:8" x14ac:dyDescent="0.25">
      <c r="A306" s="5"/>
      <c r="E306" s="2"/>
      <c r="F306" s="2"/>
      <c r="G306" s="2"/>
      <c r="H306" s="2"/>
    </row>
    <row r="307" spans="1:8" x14ac:dyDescent="0.25">
      <c r="A307" s="5"/>
      <c r="E307" s="2"/>
      <c r="F307" s="2"/>
      <c r="G307" s="2"/>
      <c r="H307" s="2"/>
    </row>
    <row r="308" spans="1:8" x14ac:dyDescent="0.25">
      <c r="A308" s="5"/>
      <c r="E308" s="2"/>
      <c r="F308" s="2"/>
      <c r="G308" s="2"/>
      <c r="H308" s="2"/>
    </row>
    <row r="309" spans="1:8" x14ac:dyDescent="0.25">
      <c r="A309" s="5"/>
      <c r="E309" s="2"/>
      <c r="F309" s="2"/>
      <c r="G309" s="2"/>
      <c r="H309" s="2"/>
    </row>
    <row r="310" spans="1:8" x14ac:dyDescent="0.25">
      <c r="A310" s="5"/>
      <c r="E310" s="2"/>
      <c r="F310" s="2"/>
      <c r="G310" s="2"/>
      <c r="H310" s="2"/>
    </row>
    <row r="311" spans="1:8" x14ac:dyDescent="0.25">
      <c r="A311" s="5"/>
      <c r="E311" s="2"/>
      <c r="F311" s="2"/>
      <c r="G311" s="2"/>
      <c r="H311" s="2"/>
    </row>
    <row r="312" spans="1:8" x14ac:dyDescent="0.25">
      <c r="A312" s="5"/>
      <c r="E312" s="2"/>
      <c r="F312" s="2"/>
      <c r="G312" s="2"/>
      <c r="H312" s="2"/>
    </row>
    <row r="313" spans="1:8" x14ac:dyDescent="0.25">
      <c r="A313" s="5"/>
      <c r="E313" s="2"/>
      <c r="F313" s="2"/>
      <c r="G313" s="2"/>
      <c r="H313" s="2"/>
    </row>
    <row r="314" spans="1:8" x14ac:dyDescent="0.25">
      <c r="A314" s="5"/>
      <c r="E314" s="2"/>
      <c r="F314" s="2"/>
      <c r="G314" s="2"/>
      <c r="H314" s="2"/>
    </row>
    <row r="315" spans="1:8" x14ac:dyDescent="0.25">
      <c r="A315" s="5"/>
      <c r="E315" s="2"/>
      <c r="F315" s="2"/>
      <c r="G315" s="2"/>
      <c r="H315" s="2"/>
    </row>
    <row r="316" spans="1:8" x14ac:dyDescent="0.25">
      <c r="A316" s="5"/>
      <c r="E316" s="2"/>
      <c r="F316" s="2"/>
      <c r="G316" s="2"/>
      <c r="H316" s="2"/>
    </row>
    <row r="317" spans="1:8" x14ac:dyDescent="0.25">
      <c r="A317" s="5"/>
      <c r="E317" s="2"/>
      <c r="F317" s="2"/>
      <c r="G317" s="2"/>
      <c r="H317" s="2"/>
    </row>
    <row r="318" spans="1:8" x14ac:dyDescent="0.25">
      <c r="A318" s="5"/>
    </row>
    <row r="319" spans="1:8" x14ac:dyDescent="0.25">
      <c r="A319" s="5"/>
    </row>
    <row r="320" spans="1:8"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sheetData>
  <mergeCells count="1">
    <mergeCell ref="A8:C8"/>
  </mergeCells>
  <pageMargins left="0.23622047244094491" right="0.23622047244094491" top="0.74803149606299213" bottom="0.74803149606299213" header="0.31496062992125984" footer="0.31496062992125984"/>
  <pageSetup paperSize="9" scale="50" orientation="landscape" r:id="rId1"/>
  <rowBreaks count="1" manualBreakCount="1">
    <brk id="51"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7F2CE7CA0C8347A9DC1E06ABBD577B" ma:contentTypeVersion="2" ma:contentTypeDescription="Create a new document." ma:contentTypeScope="" ma:versionID="deaea5f50ef1147ce9137e782c3b9809">
  <xsd:schema xmlns:xsd="http://www.w3.org/2001/XMLSchema" xmlns:xs="http://www.w3.org/2001/XMLSchema" xmlns:p="http://schemas.microsoft.com/office/2006/metadata/properties" xmlns:ns1="http://schemas.microsoft.com/sharepoint/v3" xmlns:ns2="f83714f0-8ad0-4933-be8f-8dcda51fc4b4" targetNamespace="http://schemas.microsoft.com/office/2006/metadata/properties" ma:root="true" ma:fieldsID="67173da9f96ad318a38de9eb213f4171" ns1:_="" ns2:_="">
    <xsd:import namespace="http://schemas.microsoft.com/sharepoint/v3"/>
    <xsd:import namespace="f83714f0-8ad0-4933-be8f-8dcda51fc4b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714f0-8ad0-4933-be8f-8dcda51fc4b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7AA5422-0CF1-4F63-9534-566CFE19D7E5}"/>
</file>

<file path=customXml/itemProps2.xml><?xml version="1.0" encoding="utf-8"?>
<ds:datastoreItem xmlns:ds="http://schemas.openxmlformats.org/officeDocument/2006/customXml" ds:itemID="{F9B17158-3BC1-4D40-85F4-9D224640B7F1}"/>
</file>

<file path=customXml/itemProps3.xml><?xml version="1.0" encoding="utf-8"?>
<ds:datastoreItem xmlns:ds="http://schemas.openxmlformats.org/officeDocument/2006/customXml" ds:itemID="{DF684EE1-8E2F-4CED-9A06-8B8901992C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47</vt:i4>
      </vt:variant>
    </vt:vector>
  </HeadingPairs>
  <TitlesOfParts>
    <vt:vector size="61" baseType="lpstr">
      <vt:lpstr>COVER PAGE</vt:lpstr>
      <vt:lpstr>INTRODUCTION</vt:lpstr>
      <vt:lpstr>FULL COST BUDGET</vt:lpstr>
      <vt:lpstr>IP PRICING TOOL</vt:lpstr>
      <vt:lpstr>CONTRACT PRICE ZAR</vt:lpstr>
      <vt:lpstr>CONTRACT PRICE FOREX</vt:lpstr>
      <vt:lpstr>DEVIATION REPORT</vt:lpstr>
      <vt:lpstr>Constants</vt:lpstr>
      <vt:lpstr>Detailed Quote for Client</vt:lpstr>
      <vt:lpstr>Standard Quote for Client</vt:lpstr>
      <vt:lpstr>Summarised Quote for Client </vt:lpstr>
      <vt:lpstr>BRL</vt:lpstr>
      <vt:lpstr>IDU - Full Cost</vt:lpstr>
      <vt:lpstr>IDU - Contract budget</vt:lpstr>
      <vt:lpstr>Client</vt:lpstr>
      <vt:lpstr>ContractNumber</vt:lpstr>
      <vt:lpstr>DateOfContract</vt:lpstr>
      <vt:lpstr>Department</vt:lpstr>
      <vt:lpstr>DeptLevy</vt:lpstr>
      <vt:lpstr>DetailQuote</vt:lpstr>
      <vt:lpstr>faculties</vt:lpstr>
      <vt:lpstr>Faculty</vt:lpstr>
      <vt:lpstr>FacultyLevy</vt:lpstr>
      <vt:lpstr>ForeignCurr</vt:lpstr>
      <vt:lpstr>Hide1</vt:lpstr>
      <vt:lpstr>Hide2</vt:lpstr>
      <vt:lpstr>Hide4</vt:lpstr>
      <vt:lpstr>ICRR</vt:lpstr>
      <vt:lpstr>ICRRExempt</vt:lpstr>
      <vt:lpstr>IPBenefitChoices</vt:lpstr>
      <vt:lpstr>IPPercentage</vt:lpstr>
      <vt:lpstr>IsDeptLevy</vt:lpstr>
      <vt:lpstr>IsFactLevy</vt:lpstr>
      <vt:lpstr>IsForeignClient</vt:lpstr>
      <vt:lpstr>IsIndirectRestricted</vt:lpstr>
      <vt:lpstr>IsRDContract</vt:lpstr>
      <vt:lpstr>POSTLEVEL</vt:lpstr>
      <vt:lpstr>PrincipalInvestigator</vt:lpstr>
      <vt:lpstr>BRL!Print_Area</vt:lpstr>
      <vt:lpstr>'CONTRACT PRICE FOREX'!Print_Area</vt:lpstr>
      <vt:lpstr>'CONTRACT PRICE ZAR'!Print_Area</vt:lpstr>
      <vt:lpstr>'Detailed Quote for Client'!Print_Area</vt:lpstr>
      <vt:lpstr>'DEVIATION REPORT'!Print_Area</vt:lpstr>
      <vt:lpstr>'FULL COST BUDGET'!Print_Area</vt:lpstr>
      <vt:lpstr>'Standard Quote for Client'!Print_Area</vt:lpstr>
      <vt:lpstr>'Summarised Quote for Client '!Print_Area</vt:lpstr>
      <vt:lpstr>'CONTRACT PRICE FOREX'!Print_Titles</vt:lpstr>
      <vt:lpstr>'CONTRACT PRICE ZAR'!Print_Titles</vt:lpstr>
      <vt:lpstr>'Detailed Quote for Client'!Print_Titles</vt:lpstr>
      <vt:lpstr>'FULL COST BUDGET'!Print_Titles</vt:lpstr>
      <vt:lpstr>ProjectName</vt:lpstr>
      <vt:lpstr>StaffIncrPerc</vt:lpstr>
      <vt:lpstr>StandardQuote</vt:lpstr>
      <vt:lpstr>Step3</vt:lpstr>
      <vt:lpstr>Step3End</vt:lpstr>
      <vt:lpstr>Step3Table</vt:lpstr>
      <vt:lpstr>SummarisedQuote</vt:lpstr>
      <vt:lpstr>SUProjectLeader</vt:lpstr>
      <vt:lpstr>TypeContract</vt:lpstr>
      <vt:lpstr>VAT</vt:lpstr>
      <vt:lpstr>Year1</vt:lpstr>
    </vt:vector>
  </TitlesOfParts>
  <Company>University of Stellenbosch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Erasmus, AA, Mev [audreyerasmus@sun.ac.za]</cp:lastModifiedBy>
  <cp:lastPrinted>2018-05-25T19:32:30Z</cp:lastPrinted>
  <dcterms:created xsi:type="dcterms:W3CDTF">2004-01-15T12:43:48Z</dcterms:created>
  <dcterms:modified xsi:type="dcterms:W3CDTF">2020-04-16T14:53:03Z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0x010100937F2CE7CA0C8347A9DC1E06ABBD577B</vt:lpwstr>
  </property>
</Properties>
</file>