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stellenbosch-my.sharepoint.com/personal/zehrt_sun_ac_za/Documents/Academic/3xx/SRC/General Documents/"/>
    </mc:Choice>
  </mc:AlternateContent>
  <bookViews>
    <workbookView xWindow="0" yWindow="0" windowWidth="16370" windowHeight="7290"/>
  </bookViews>
  <sheets>
    <sheet name="Overview" sheetId="25" r:id="rId1"/>
    <sheet name="SRC Expenses" sheetId="24" r:id="rId2"/>
    <sheet name="Chair" sheetId="1" r:id="rId3"/>
    <sheet name="Vice" sheetId="2" r:id="rId4"/>
    <sheet name="Secretary" sheetId="3" r:id="rId5"/>
    <sheet name="Treasurer" sheetId="4" r:id="rId6"/>
    <sheet name="AAC" sheetId="6" r:id="rId7"/>
    <sheet name="Senior Prims" sheetId="9" r:id="rId8"/>
    <sheet name="TSR" sheetId="23" r:id="rId9"/>
    <sheet name="MASC" sheetId="19" r:id="rId10"/>
    <sheet name="Societies" sheetId="5" r:id="rId11"/>
    <sheet name="Policy Officer" sheetId="28" r:id="rId12"/>
    <sheet name="Leadership &amp; Development" sheetId="12" r:id="rId13"/>
    <sheet name="Social Impact" sheetId="30" r:id="rId14"/>
    <sheet name="Student Wellness" sheetId="17" r:id="rId15"/>
    <sheet name="Student Financial Access" sheetId="29" r:id="rId16"/>
    <sheet name="Transformation" sheetId="16" r:id="rId17"/>
    <sheet name="WAQE" sheetId="10" r:id="rId18"/>
    <sheet name="Arts &amp; Culture (KuKo)" sheetId="15" r:id="rId19"/>
    <sheet name="Branding &amp; Marketing" sheetId="21" r:id="rId20"/>
    <sheet name="Safety &amp; Security" sheetId="13" r:id="rId21"/>
    <sheet name="Special Needs" sheetId="8" r:id="rId22"/>
    <sheet name="Sports" sheetId="11" r:id="rId23"/>
    <sheet name="SUI" sheetId="7" r:id="rId24"/>
    <sheet name="Sustainability" sheetId="22" r:id="rId25"/>
    <sheet name="Specs" sheetId="26" r:id="rId26"/>
  </sheets>
  <definedNames>
    <definedName name="AAC">AAC!$H$6:$K$150</definedName>
    <definedName name="Branding">'Branding &amp; Marketing'!$H$6:$K$149</definedName>
    <definedName name="Chair">Chair!$H$6:$K$150</definedName>
    <definedName name="Expense_Types">Specs!$A$3:$A$23</definedName>
    <definedName name="KuKo">'Arts &amp; Culture (KuKo)'!$H$6:$K$150</definedName>
    <definedName name="LD">'Leadership &amp; Development'!$H$6:$K$148</definedName>
    <definedName name="MASC">MASC!$H$6:$K$115</definedName>
    <definedName name="Pivoting">#REF!</definedName>
    <definedName name="Policy_Officer">'Policy Officer'!$H$6:$K$129</definedName>
    <definedName name="Portfolios">Specs!$C$3:$C$29</definedName>
    <definedName name="Safety">'Safety &amp; Security'!$H$6:$K$150</definedName>
    <definedName name="Secretary">Secretary!$H$6:$K$147</definedName>
    <definedName name="Senior_Prims">'Senior Prims'!$H$6:$K$149</definedName>
    <definedName name="Social_Impact">'Social Impact'!$H$6:$K$147</definedName>
    <definedName name="Societies">Societies!$H$6:$K$143</definedName>
    <definedName name="Special_Needs">'Special Needs'!$H$6:$K$150</definedName>
    <definedName name="Sports">Sports!$H$6:$K$143</definedName>
    <definedName name="SRC_Expenses">'SRC Expenses'!$H$6:$K$149</definedName>
    <definedName name="Student_Access">'Student Financial Access'!$H$6:$K$147</definedName>
    <definedName name="Student_wellness">'Student Wellness'!$H$6:$K$144</definedName>
    <definedName name="SUI">SUI!$H$6:$K$149</definedName>
    <definedName name="Sustainability">Sustainability!$H$6:$K$135</definedName>
    <definedName name="Transformation">Transformation!$H$6:$K$140</definedName>
    <definedName name="Treasurer">Treasurer!$H$6:$K$146</definedName>
    <definedName name="TSR">TSR!$H$6:$K$146</definedName>
    <definedName name="Vice">Vice!$H$6:$K$146</definedName>
    <definedName name="WAQE">WAQE!$H$6:$K$150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2" l="1"/>
  <c r="C12" i="7"/>
  <c r="C9" i="11"/>
  <c r="C12" i="2"/>
  <c r="C9" i="1"/>
  <c r="C13" i="8" l="1"/>
  <c r="C13" i="13"/>
  <c r="C10" i="21"/>
  <c r="C19" i="15"/>
  <c r="C13" i="10"/>
  <c r="C18" i="5"/>
  <c r="C12" i="16"/>
  <c r="C9" i="29"/>
  <c r="C15" i="17"/>
  <c r="C9" i="30"/>
  <c r="C9" i="12"/>
  <c r="C10" i="28"/>
  <c r="C17" i="5"/>
  <c r="C19" i="19"/>
  <c r="C11" i="23"/>
  <c r="C11" i="9"/>
  <c r="C11" i="6"/>
  <c r="C7" i="4"/>
  <c r="C9" i="3"/>
  <c r="C3" i="24" l="1"/>
  <c r="C10" i="24"/>
  <c r="C9" i="24"/>
  <c r="C8" i="24"/>
  <c r="A9" i="24"/>
  <c r="A8" i="24"/>
  <c r="K24" i="24"/>
  <c r="K18" i="24"/>
  <c r="K15" i="24"/>
  <c r="K16" i="24" s="1"/>
  <c r="K29" i="5" l="1"/>
  <c r="K30" i="5"/>
  <c r="K23" i="24"/>
  <c r="K22" i="24"/>
  <c r="K21" i="24"/>
  <c r="K20" i="24"/>
  <c r="K19" i="24"/>
  <c r="A10" i="19"/>
  <c r="K16" i="21" l="1"/>
  <c r="K20" i="17" l="1"/>
  <c r="K19" i="17"/>
  <c r="A11" i="7" l="1"/>
  <c r="A10" i="7"/>
  <c r="A9" i="7"/>
  <c r="A8" i="7"/>
  <c r="A7" i="7"/>
  <c r="K39" i="7" l="1"/>
  <c r="K38" i="7"/>
  <c r="K37" i="7"/>
  <c r="K36" i="7"/>
  <c r="K33" i="7"/>
  <c r="K32" i="7"/>
  <c r="K31" i="7"/>
  <c r="K30" i="7"/>
  <c r="K29" i="7"/>
  <c r="K28" i="7"/>
  <c r="K27" i="7"/>
  <c r="K24" i="7"/>
  <c r="K23" i="7"/>
  <c r="K22" i="7"/>
  <c r="K21" i="7"/>
  <c r="K25" i="7" s="1"/>
  <c r="C9" i="7" s="1"/>
  <c r="K18" i="7"/>
  <c r="K17" i="7"/>
  <c r="K16" i="7"/>
  <c r="K19" i="7" s="1"/>
  <c r="C8" i="7" s="1"/>
  <c r="K13" i="7"/>
  <c r="K12" i="7"/>
  <c r="K11" i="7"/>
  <c r="K10" i="7"/>
  <c r="K9" i="7"/>
  <c r="K40" i="7" l="1"/>
  <c r="C11" i="7" s="1"/>
  <c r="K34" i="7"/>
  <c r="C10" i="7" s="1"/>
  <c r="A14" i="22"/>
  <c r="A13" i="22"/>
  <c r="A12" i="22"/>
  <c r="A11" i="22"/>
  <c r="A10" i="22"/>
  <c r="A9" i="22"/>
  <c r="A8" i="22"/>
  <c r="A7" i="22"/>
  <c r="K41" i="22"/>
  <c r="K40" i="22"/>
  <c r="K37" i="22"/>
  <c r="K36" i="22"/>
  <c r="K33" i="22"/>
  <c r="K32" i="22"/>
  <c r="K29" i="22"/>
  <c r="K30" i="22" s="1"/>
  <c r="C11" i="22" s="1"/>
  <c r="K26" i="22"/>
  <c r="K25" i="22"/>
  <c r="K24" i="22"/>
  <c r="K21" i="22"/>
  <c r="K18" i="22"/>
  <c r="K17" i="22"/>
  <c r="K16" i="22"/>
  <c r="K15" i="22"/>
  <c r="K14" i="22"/>
  <c r="K13" i="22"/>
  <c r="K12" i="22"/>
  <c r="K9" i="22"/>
  <c r="A8" i="11"/>
  <c r="A7" i="11"/>
  <c r="K12" i="11"/>
  <c r="K13" i="11" s="1"/>
  <c r="C8" i="11" s="1"/>
  <c r="K9" i="11"/>
  <c r="K34" i="22" l="1"/>
  <c r="C12" i="22" s="1"/>
  <c r="K38" i="22"/>
  <c r="C13" i="22" s="1"/>
  <c r="K42" i="22"/>
  <c r="C14" i="22" s="1"/>
  <c r="K27" i="22"/>
  <c r="C10" i="22" s="1"/>
  <c r="K22" i="22"/>
  <c r="C9" i="22" s="1"/>
  <c r="K19" i="22"/>
  <c r="C8" i="22" s="1"/>
  <c r="A12" i="8" l="1"/>
  <c r="A11" i="8"/>
  <c r="A10" i="8"/>
  <c r="A9" i="8"/>
  <c r="A8" i="8"/>
  <c r="A7" i="8"/>
  <c r="K32" i="8"/>
  <c r="K33" i="8" s="1"/>
  <c r="C12" i="8" s="1"/>
  <c r="K29" i="8"/>
  <c r="K28" i="8"/>
  <c r="K25" i="8"/>
  <c r="K26" i="8" s="1"/>
  <c r="C10" i="8" s="1"/>
  <c r="K22" i="8"/>
  <c r="K23" i="8" s="1"/>
  <c r="C9" i="8" s="1"/>
  <c r="K19" i="8"/>
  <c r="K18" i="8"/>
  <c r="K17" i="8"/>
  <c r="K16" i="8"/>
  <c r="K15" i="8"/>
  <c r="K12" i="8"/>
  <c r="K11" i="8"/>
  <c r="K10" i="8"/>
  <c r="K9" i="8"/>
  <c r="K30" i="8" l="1"/>
  <c r="C11" i="8" s="1"/>
  <c r="K20" i="8"/>
  <c r="C8" i="8" s="1"/>
  <c r="C14" i="8" s="1"/>
  <c r="C17" i="15" l="1"/>
  <c r="C16" i="15"/>
  <c r="C15" i="15"/>
  <c r="C13" i="15"/>
  <c r="C12" i="15"/>
  <c r="C11" i="15"/>
  <c r="C9" i="15"/>
  <c r="C8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K41" i="15"/>
  <c r="K42" i="15" s="1"/>
  <c r="C18" i="15" s="1"/>
  <c r="K38" i="15"/>
  <c r="K39" i="15" s="1"/>
  <c r="K35" i="15"/>
  <c r="K36" i="15" s="1"/>
  <c r="K32" i="15"/>
  <c r="K33" i="15" s="1"/>
  <c r="K29" i="15"/>
  <c r="K30" i="15" s="1"/>
  <c r="C14" i="15" s="1"/>
  <c r="K26" i="15"/>
  <c r="K27" i="15" s="1"/>
  <c r="K23" i="15"/>
  <c r="K24" i="15" s="1"/>
  <c r="K20" i="15"/>
  <c r="K21" i="15" s="1"/>
  <c r="K17" i="15"/>
  <c r="K18" i="15" s="1"/>
  <c r="C10" i="15" s="1"/>
  <c r="K14" i="15"/>
  <c r="K15" i="15" s="1"/>
  <c r="K11" i="15"/>
  <c r="K12" i="15" s="1"/>
  <c r="A9" i="21" l="1"/>
  <c r="A8" i="21"/>
  <c r="A7" i="21"/>
  <c r="K15" i="21"/>
  <c r="K12" i="21"/>
  <c r="K17" i="21" l="1"/>
  <c r="C9" i="21" s="1"/>
  <c r="A8" i="30"/>
  <c r="K19" i="30"/>
  <c r="K21" i="30" s="1"/>
  <c r="C8" i="30" s="1"/>
  <c r="K20" i="30"/>
  <c r="K15" i="30"/>
  <c r="K16" i="30"/>
  <c r="K14" i="30"/>
  <c r="K13" i="30"/>
  <c r="K12" i="30"/>
  <c r="K11" i="30"/>
  <c r="K10" i="30"/>
  <c r="K9" i="30"/>
  <c r="K40" i="5" l="1"/>
  <c r="K9" i="28"/>
  <c r="C20" i="5" l="1"/>
  <c r="A12" i="13" l="1"/>
  <c r="A11" i="13"/>
  <c r="A10" i="13"/>
  <c r="A9" i="13"/>
  <c r="A8" i="13"/>
  <c r="A7" i="13"/>
  <c r="K28" i="13"/>
  <c r="K27" i="13"/>
  <c r="K24" i="13"/>
  <c r="K23" i="13"/>
  <c r="K25" i="13" s="1"/>
  <c r="C11" i="13" s="1"/>
  <c r="K20" i="13"/>
  <c r="K19" i="13"/>
  <c r="K16" i="13"/>
  <c r="K15" i="13"/>
  <c r="K13" i="13"/>
  <c r="C8" i="13" s="1"/>
  <c r="K12" i="13"/>
  <c r="K9" i="13"/>
  <c r="K17" i="13" l="1"/>
  <c r="C9" i="13" s="1"/>
  <c r="K21" i="13"/>
  <c r="C10" i="13" s="1"/>
  <c r="K29" i="13"/>
  <c r="C12" i="13" s="1"/>
  <c r="A10" i="6"/>
  <c r="A9" i="6"/>
  <c r="A8" i="6"/>
  <c r="A7" i="6"/>
  <c r="K19" i="6"/>
  <c r="K20" i="6" s="1"/>
  <c r="C10" i="6" s="1"/>
  <c r="K16" i="6"/>
  <c r="K17" i="6" s="1"/>
  <c r="C9" i="6" s="1"/>
  <c r="K13" i="6"/>
  <c r="A10" i="23"/>
  <c r="A9" i="23"/>
  <c r="A8" i="23"/>
  <c r="A7" i="23"/>
  <c r="K18" i="23"/>
  <c r="K19" i="23" s="1"/>
  <c r="C10" i="23" s="1"/>
  <c r="K15" i="23"/>
  <c r="K16" i="23" s="1"/>
  <c r="C9" i="23" s="1"/>
  <c r="K12" i="23"/>
  <c r="K11" i="23"/>
  <c r="K13" i="23" s="1"/>
  <c r="C8" i="23" s="1"/>
  <c r="A11" i="2" l="1"/>
  <c r="A10" i="2"/>
  <c r="A9" i="2"/>
  <c r="A8" i="2"/>
  <c r="K30" i="2"/>
  <c r="K31" i="2" s="1"/>
  <c r="C11" i="2" s="1"/>
  <c r="K27" i="2"/>
  <c r="K26" i="2"/>
  <c r="K23" i="2"/>
  <c r="K22" i="2"/>
  <c r="K21" i="2"/>
  <c r="K20" i="2"/>
  <c r="K17" i="2"/>
  <c r="K16" i="2"/>
  <c r="K15" i="2"/>
  <c r="K14" i="2"/>
  <c r="K15" i="12"/>
  <c r="K12" i="12"/>
  <c r="K11" i="12"/>
  <c r="K10" i="12"/>
  <c r="K9" i="12"/>
  <c r="K8" i="12"/>
  <c r="A8" i="12"/>
  <c r="A7" i="12"/>
  <c r="A8" i="3"/>
  <c r="A7" i="3"/>
  <c r="K16" i="12" l="1"/>
  <c r="C8" i="12" s="1"/>
  <c r="K13" i="12"/>
  <c r="C7" i="12" s="1"/>
  <c r="K28" i="2"/>
  <c r="C10" i="2" s="1"/>
  <c r="K24" i="2"/>
  <c r="C9" i="2" s="1"/>
  <c r="K18" i="2"/>
  <c r="C8" i="2" s="1"/>
  <c r="A7" i="2"/>
  <c r="K11" i="2"/>
  <c r="K10" i="2"/>
  <c r="K9" i="2"/>
  <c r="C3" i="12" l="1"/>
  <c r="A8" i="1"/>
  <c r="A7" i="1"/>
  <c r="K13" i="1"/>
  <c r="K12" i="1"/>
  <c r="K15" i="1"/>
  <c r="K14" i="1"/>
  <c r="K16" i="1" s="1"/>
  <c r="C8" i="1" s="1"/>
  <c r="K9" i="1"/>
  <c r="A12" i="10"/>
  <c r="A11" i="10"/>
  <c r="A10" i="10"/>
  <c r="A9" i="10"/>
  <c r="A8" i="10"/>
  <c r="A7" i="10"/>
  <c r="K34" i="10"/>
  <c r="K35" i="10" s="1"/>
  <c r="C12" i="10" s="1"/>
  <c r="K33" i="10"/>
  <c r="K28" i="10"/>
  <c r="C10" i="10" s="1"/>
  <c r="K30" i="10"/>
  <c r="K31" i="10" s="1"/>
  <c r="C11" i="10" s="1"/>
  <c r="K27" i="10"/>
  <c r="K21" i="10"/>
  <c r="K22" i="10"/>
  <c r="K23" i="10"/>
  <c r="K24" i="10"/>
  <c r="K20" i="10"/>
  <c r="K17" i="10"/>
  <c r="K18" i="10" s="1"/>
  <c r="C8" i="10" s="1"/>
  <c r="K16" i="10"/>
  <c r="K13" i="10"/>
  <c r="K12" i="10"/>
  <c r="K11" i="10"/>
  <c r="K10" i="10"/>
  <c r="K9" i="10"/>
  <c r="K8" i="10"/>
  <c r="K14" i="10" l="1"/>
  <c r="C7" i="10" s="1"/>
  <c r="K25" i="10"/>
  <c r="C9" i="10" s="1"/>
  <c r="C3" i="10" s="1"/>
  <c r="A11" i="16"/>
  <c r="A10" i="16"/>
  <c r="A9" i="16"/>
  <c r="A8" i="16"/>
  <c r="A7" i="16"/>
  <c r="K24" i="16"/>
  <c r="K25" i="16" s="1"/>
  <c r="C11" i="16" s="1"/>
  <c r="K21" i="16"/>
  <c r="K22" i="16" s="1"/>
  <c r="C10" i="16" s="1"/>
  <c r="K18" i="16"/>
  <c r="K17" i="16"/>
  <c r="K13" i="16"/>
  <c r="K14" i="16"/>
  <c r="K12" i="16"/>
  <c r="K9" i="16"/>
  <c r="K8" i="16"/>
  <c r="K19" i="16" l="1"/>
  <c r="C9" i="16" s="1"/>
  <c r="K15" i="16"/>
  <c r="C8" i="16" s="1"/>
  <c r="K10" i="16"/>
  <c r="C7" i="16" s="1"/>
  <c r="A8" i="29"/>
  <c r="A7" i="29"/>
  <c r="K11" i="29"/>
  <c r="K12" i="29" s="1"/>
  <c r="C8" i="29" s="1"/>
  <c r="A14" i="17"/>
  <c r="A13" i="17"/>
  <c r="A12" i="17"/>
  <c r="A11" i="17"/>
  <c r="A10" i="17"/>
  <c r="A9" i="17"/>
  <c r="A8" i="17"/>
  <c r="A7" i="17"/>
  <c r="K53" i="17"/>
  <c r="K52" i="17"/>
  <c r="K51" i="17"/>
  <c r="K50" i="17"/>
  <c r="K49" i="17"/>
  <c r="K48" i="17"/>
  <c r="K57" i="17"/>
  <c r="K58" i="17"/>
  <c r="K59" i="17"/>
  <c r="K60" i="17"/>
  <c r="K61" i="17"/>
  <c r="K62" i="17"/>
  <c r="K56" i="17"/>
  <c r="K45" i="17"/>
  <c r="K46" i="17" s="1"/>
  <c r="C12" i="17" s="1"/>
  <c r="K37" i="17"/>
  <c r="K36" i="17"/>
  <c r="K42" i="17"/>
  <c r="K41" i="17"/>
  <c r="K40" i="17"/>
  <c r="K39" i="17"/>
  <c r="K38" i="17"/>
  <c r="K31" i="17"/>
  <c r="K33" i="17"/>
  <c r="K32" i="17"/>
  <c r="K28" i="17"/>
  <c r="K27" i="17"/>
  <c r="K26" i="17"/>
  <c r="K23" i="17"/>
  <c r="K22" i="17"/>
  <c r="K21" i="17"/>
  <c r="K18" i="17"/>
  <c r="K17" i="17"/>
  <c r="K16" i="17"/>
  <c r="K13" i="17"/>
  <c r="K12" i="17"/>
  <c r="K11" i="17"/>
  <c r="K10" i="17"/>
  <c r="K9" i="17"/>
  <c r="K24" i="17" l="1"/>
  <c r="C8" i="17" s="1"/>
  <c r="K54" i="17"/>
  <c r="C13" i="17" s="1"/>
  <c r="C3" i="16"/>
  <c r="K34" i="17"/>
  <c r="C10" i="17" s="1"/>
  <c r="K29" i="17"/>
  <c r="C9" i="17" s="1"/>
  <c r="K43" i="17"/>
  <c r="C11" i="17" s="1"/>
  <c r="K63" i="17"/>
  <c r="C14" i="17" s="1"/>
  <c r="A7" i="30"/>
  <c r="A9" i="28"/>
  <c r="A8" i="28"/>
  <c r="A7" i="28"/>
  <c r="K23" i="28"/>
  <c r="K22" i="28"/>
  <c r="K21" i="28"/>
  <c r="K20" i="28"/>
  <c r="K17" i="28"/>
  <c r="K16" i="28"/>
  <c r="K15" i="28"/>
  <c r="K8" i="28"/>
  <c r="K10" i="28"/>
  <c r="K11" i="28"/>
  <c r="K12" i="28"/>
  <c r="K13" i="28" l="1"/>
  <c r="K18" i="28"/>
  <c r="C8" i="28" s="1"/>
  <c r="K24" i="28"/>
  <c r="C9" i="28" s="1"/>
  <c r="C7" i="28"/>
  <c r="K8" i="29"/>
  <c r="K9" i="29" s="1"/>
  <c r="C7" i="29" s="1"/>
  <c r="C3" i="29" s="1"/>
  <c r="K8" i="30"/>
  <c r="K46" i="5"/>
  <c r="K45" i="5"/>
  <c r="K44" i="5"/>
  <c r="K43" i="5"/>
  <c r="K39" i="5"/>
  <c r="K36" i="5"/>
  <c r="K37" i="5" s="1"/>
  <c r="C14" i="5" s="1"/>
  <c r="K33" i="5"/>
  <c r="K34" i="5" s="1"/>
  <c r="C13" i="5" s="1"/>
  <c r="K28" i="5"/>
  <c r="K25" i="5"/>
  <c r="K26" i="5" s="1"/>
  <c r="C11" i="5" s="1"/>
  <c r="A16" i="5"/>
  <c r="A15" i="5"/>
  <c r="A14" i="5"/>
  <c r="A13" i="5"/>
  <c r="A12" i="5"/>
  <c r="A11" i="5"/>
  <c r="A10" i="5"/>
  <c r="A9" i="5"/>
  <c r="A8" i="5"/>
  <c r="A7" i="5"/>
  <c r="K22" i="5"/>
  <c r="K19" i="5"/>
  <c r="K18" i="5"/>
  <c r="K17" i="5"/>
  <c r="K14" i="5"/>
  <c r="K13" i="5"/>
  <c r="K12" i="5"/>
  <c r="K31" i="5" l="1"/>
  <c r="C12" i="5" s="1"/>
  <c r="K41" i="5"/>
  <c r="C15" i="5" s="1"/>
  <c r="K17" i="30"/>
  <c r="C7" i="30" s="1"/>
  <c r="C3" i="30" s="1"/>
  <c r="B19" i="25" s="1"/>
  <c r="C3" i="28"/>
  <c r="B17" i="25" s="1"/>
  <c r="K23" i="5"/>
  <c r="C10" i="5" s="1"/>
  <c r="K47" i="5"/>
  <c r="C16" i="5" s="1"/>
  <c r="K20" i="5"/>
  <c r="C9" i="5" s="1"/>
  <c r="B21" i="25"/>
  <c r="A18" i="19"/>
  <c r="A17" i="19"/>
  <c r="A16" i="19"/>
  <c r="A15" i="19"/>
  <c r="A14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7" i="19"/>
  <c r="K68" i="19" s="1"/>
  <c r="C17" i="19" s="1"/>
  <c r="K64" i="19"/>
  <c r="K63" i="19"/>
  <c r="K62" i="19"/>
  <c r="K61" i="19"/>
  <c r="K60" i="19"/>
  <c r="K59" i="19"/>
  <c r="K58" i="19"/>
  <c r="K57" i="19"/>
  <c r="K56" i="19"/>
  <c r="K53" i="19"/>
  <c r="K52" i="19"/>
  <c r="K51" i="19"/>
  <c r="K50" i="19"/>
  <c r="K49" i="19"/>
  <c r="K46" i="19"/>
  <c r="K45" i="19"/>
  <c r="K42" i="19"/>
  <c r="K41" i="19"/>
  <c r="K40" i="19"/>
  <c r="K39" i="19"/>
  <c r="K38" i="19"/>
  <c r="A13" i="19"/>
  <c r="A12" i="19"/>
  <c r="A11" i="19"/>
  <c r="A9" i="19"/>
  <c r="A8" i="19"/>
  <c r="A7" i="19"/>
  <c r="K34" i="19"/>
  <c r="K35" i="19"/>
  <c r="K33" i="19"/>
  <c r="K32" i="19"/>
  <c r="K31" i="19"/>
  <c r="K28" i="19"/>
  <c r="K27" i="19"/>
  <c r="K26" i="19"/>
  <c r="K23" i="19"/>
  <c r="K22" i="19"/>
  <c r="K19" i="19"/>
  <c r="K18" i="19"/>
  <c r="K17" i="19"/>
  <c r="K14" i="19"/>
  <c r="K13" i="19"/>
  <c r="K9" i="19"/>
  <c r="K10" i="19"/>
  <c r="K8" i="19"/>
  <c r="K36" i="19" l="1"/>
  <c r="C12" i="19" s="1"/>
  <c r="K54" i="19"/>
  <c r="C15" i="19" s="1"/>
  <c r="K43" i="19"/>
  <c r="C13" i="19" s="1"/>
  <c r="K65" i="19"/>
  <c r="C16" i="19" s="1"/>
  <c r="K82" i="19"/>
  <c r="C18" i="19" s="1"/>
  <c r="K47" i="19"/>
  <c r="C14" i="19" s="1"/>
  <c r="K29" i="19"/>
  <c r="C11" i="19" s="1"/>
  <c r="K24" i="19"/>
  <c r="C10" i="19" s="1"/>
  <c r="K15" i="19"/>
  <c r="C8" i="19" s="1"/>
  <c r="K20" i="19"/>
  <c r="C9" i="19" s="1"/>
  <c r="K11" i="19"/>
  <c r="C7" i="19" s="1"/>
  <c r="K17" i="9"/>
  <c r="K18" i="9" s="1"/>
  <c r="C10" i="9" s="1"/>
  <c r="G16" i="9"/>
  <c r="G13" i="9"/>
  <c r="K11" i="9"/>
  <c r="K8" i="9"/>
  <c r="K8" i="22" l="1"/>
  <c r="K8" i="7"/>
  <c r="K8" i="11"/>
  <c r="K8" i="8"/>
  <c r="K8" i="13"/>
  <c r="K10" i="13" s="1"/>
  <c r="C7" i="13" s="1"/>
  <c r="C3" i="13" s="1"/>
  <c r="K11" i="21"/>
  <c r="K13" i="21" s="1"/>
  <c r="C8" i="21" s="1"/>
  <c r="K8" i="21"/>
  <c r="K9" i="21" s="1"/>
  <c r="C7" i="21" s="1"/>
  <c r="C3" i="21" s="1"/>
  <c r="K8" i="15"/>
  <c r="K9" i="15" s="1"/>
  <c r="C7" i="15" s="1"/>
  <c r="C21" i="15" s="1"/>
  <c r="C23" i="15" s="1"/>
  <c r="C3" i="15" s="1"/>
  <c r="B23" i="25"/>
  <c r="B22" i="25"/>
  <c r="K8" i="17"/>
  <c r="B18" i="25"/>
  <c r="K11" i="5"/>
  <c r="K15" i="5" s="1"/>
  <c r="C8" i="5" s="1"/>
  <c r="K8" i="5"/>
  <c r="K9" i="5" s="1"/>
  <c r="C7" i="5" s="1"/>
  <c r="C19" i="5" s="1"/>
  <c r="C21" i="5" s="1"/>
  <c r="C3" i="5" s="1"/>
  <c r="K8" i="23"/>
  <c r="K9" i="23" s="1"/>
  <c r="C7" i="23" s="1"/>
  <c r="C3" i="23" s="1"/>
  <c r="K14" i="9"/>
  <c r="K15" i="9" s="1"/>
  <c r="C9" i="9" s="1"/>
  <c r="K12" i="9"/>
  <c r="C8" i="9" s="1"/>
  <c r="G10" i="9"/>
  <c r="K9" i="9"/>
  <c r="C7" i="9" s="1"/>
  <c r="G7" i="9"/>
  <c r="K12" i="6"/>
  <c r="K11" i="6"/>
  <c r="K14" i="6" s="1"/>
  <c r="C8" i="6" s="1"/>
  <c r="K8" i="6"/>
  <c r="K9" i="6" s="1"/>
  <c r="C7" i="6" s="1"/>
  <c r="K8" i="4"/>
  <c r="K9" i="4" s="1"/>
  <c r="C8" i="4" s="1"/>
  <c r="C3" i="4" s="1"/>
  <c r="B10" i="25" s="1"/>
  <c r="K11" i="3"/>
  <c r="K12" i="3" s="1"/>
  <c r="C8" i="3" s="1"/>
  <c r="K8" i="3"/>
  <c r="K9" i="3" s="1"/>
  <c r="C7" i="3" s="1"/>
  <c r="K8" i="2"/>
  <c r="K12" i="2" s="1"/>
  <c r="C7" i="2" s="1"/>
  <c r="C3" i="2" s="1"/>
  <c r="K8" i="1"/>
  <c r="K10" i="1" s="1"/>
  <c r="C7" i="1" s="1"/>
  <c r="K12" i="24"/>
  <c r="K11" i="24"/>
  <c r="K13" i="24" s="1"/>
  <c r="C7" i="24" s="1"/>
  <c r="K8" i="24"/>
  <c r="K9" i="24" s="1"/>
  <c r="C6" i="24" s="1"/>
  <c r="K14" i="7" l="1"/>
  <c r="C7" i="7" s="1"/>
  <c r="C3" i="7" s="1"/>
  <c r="B29" i="25" s="1"/>
  <c r="C3" i="6"/>
  <c r="B6" i="25"/>
  <c r="K10" i="11"/>
  <c r="C7" i="11" s="1"/>
  <c r="C3" i="11" s="1"/>
  <c r="B28" i="25" s="1"/>
  <c r="K10" i="22"/>
  <c r="C7" i="22" s="1"/>
  <c r="C3" i="22" s="1"/>
  <c r="B30" i="25" s="1"/>
  <c r="K13" i="8"/>
  <c r="C7" i="8" s="1"/>
  <c r="B24" i="25"/>
  <c r="B25" i="25"/>
  <c r="C3" i="3"/>
  <c r="B9" i="25" s="1"/>
  <c r="K14" i="17"/>
  <c r="C7" i="17" s="1"/>
  <c r="C3" i="17" s="1"/>
  <c r="B20" i="25" s="1"/>
  <c r="B26" i="25"/>
  <c r="B11" i="25"/>
  <c r="B14" i="25"/>
  <c r="C3" i="19"/>
  <c r="B15" i="25" s="1"/>
  <c r="C13" i="9"/>
  <c r="C3" i="9" s="1"/>
  <c r="B8" i="25"/>
  <c r="C3" i="1"/>
  <c r="B7" i="25" s="1"/>
  <c r="C15" i="8" l="1"/>
  <c r="C3" i="8" s="1"/>
  <c r="B27" i="25" s="1"/>
  <c r="B13" i="25"/>
  <c r="B16" i="25" l="1"/>
  <c r="B32" i="25" s="1"/>
  <c r="C17" i="25" l="1"/>
  <c r="C30" i="25"/>
  <c r="C12" i="25"/>
  <c r="C29" i="25"/>
  <c r="C26" i="25"/>
  <c r="C8" i="25"/>
  <c r="C27" i="25"/>
  <c r="C19" i="25"/>
  <c r="C25" i="25"/>
  <c r="C10" i="25"/>
  <c r="C22" i="25"/>
  <c r="C11" i="25"/>
  <c r="C13" i="25"/>
  <c r="C23" i="25"/>
  <c r="C31" i="25"/>
  <c r="C14" i="25"/>
  <c r="C6" i="25"/>
  <c r="C28" i="25"/>
  <c r="C20" i="25"/>
  <c r="C24" i="25"/>
  <c r="C9" i="25"/>
  <c r="C7" i="25"/>
  <c r="C18" i="25"/>
  <c r="C21" i="25"/>
  <c r="C15" i="25"/>
  <c r="C16" i="25"/>
</calcChain>
</file>

<file path=xl/sharedStrings.xml><?xml version="1.0" encoding="utf-8"?>
<sst xmlns="http://schemas.openxmlformats.org/spreadsheetml/2006/main" count="1162" uniqueCount="371">
  <si>
    <t>Chairperson</t>
  </si>
  <si>
    <t>Treasurer</t>
  </si>
  <si>
    <t>Societies Council</t>
  </si>
  <si>
    <t>Academic Affairs Council</t>
  </si>
  <si>
    <t>SU International</t>
  </si>
  <si>
    <t>Special Needs</t>
  </si>
  <si>
    <t>Leadership &amp; Development</t>
  </si>
  <si>
    <t>Communications</t>
  </si>
  <si>
    <t>Printing</t>
  </si>
  <si>
    <t>Venues</t>
  </si>
  <si>
    <t>Photography</t>
  </si>
  <si>
    <t>Transformation</t>
  </si>
  <si>
    <t>Student Wellness</t>
  </si>
  <si>
    <t>Transport</t>
  </si>
  <si>
    <t>Vice-Chairperson</t>
  </si>
  <si>
    <t>Secretary</t>
  </si>
  <si>
    <t>Sports</t>
  </si>
  <si>
    <t>Sustainability</t>
  </si>
  <si>
    <t>Expense Types</t>
  </si>
  <si>
    <t>Equipment Hire</t>
  </si>
  <si>
    <t>Equipment Purchases</t>
  </si>
  <si>
    <t>Gifts &amp; Awards</t>
  </si>
  <si>
    <t>Food &amp; Drinks</t>
  </si>
  <si>
    <t>Internet &amp; Telecommunication</t>
  </si>
  <si>
    <t>Other</t>
  </si>
  <si>
    <t>Compensation: Internal</t>
  </si>
  <si>
    <t>Compensation: External</t>
  </si>
  <si>
    <t>Security &amp; Medics</t>
  </si>
  <si>
    <t>Donations</t>
  </si>
  <si>
    <t>Levies, Subscriptions &amp; Registrations</t>
  </si>
  <si>
    <t>Consumables Purchases</t>
  </si>
  <si>
    <t>Expense 5</t>
  </si>
  <si>
    <t>Portfolios</t>
  </si>
  <si>
    <t>SRC Expenses</t>
  </si>
  <si>
    <t>Prim Committee</t>
  </si>
  <si>
    <t>Senior Prim Committee</t>
  </si>
  <si>
    <t>Tygerberg Student Council</t>
  </si>
  <si>
    <t>Military Academy Student Council</t>
  </si>
  <si>
    <t>Womxn and Queer Empowerment (WAQE)</t>
  </si>
  <si>
    <t>Leadership and Development</t>
  </si>
  <si>
    <t>Arts &amp; Culture (KuKo)</t>
  </si>
  <si>
    <t>Branding &amp; Marketing</t>
  </si>
  <si>
    <t>Safety &amp; Security</t>
  </si>
  <si>
    <t>Overview of SRC Budget 2020</t>
  </si>
  <si>
    <t>Strategic Short Term Fund</t>
  </si>
  <si>
    <t>Breakdown by Portfolio</t>
  </si>
  <si>
    <t>Breakdown by type of Expenses</t>
  </si>
  <si>
    <t>Vice-chairperson</t>
  </si>
  <si>
    <t>Communication</t>
  </si>
  <si>
    <t>Womxn &amp; Queer Empowerment</t>
  </si>
  <si>
    <t>Income generating Event</t>
  </si>
  <si>
    <t>Requested Funds</t>
  </si>
  <si>
    <t>Amount</t>
  </si>
  <si>
    <t>Note</t>
  </si>
  <si>
    <t>Project</t>
  </si>
  <si>
    <t>Managers</t>
  </si>
  <si>
    <t>Office Expenses</t>
  </si>
  <si>
    <t>Breakdown of Projects</t>
  </si>
  <si>
    <t>Honoraria</t>
  </si>
  <si>
    <t>Description</t>
  </si>
  <si>
    <t>Expense Type</t>
  </si>
  <si>
    <t>Quantity</t>
  </si>
  <si>
    <t>Price</t>
  </si>
  <si>
    <t>Stationery</t>
  </si>
  <si>
    <t>Dishwashing</t>
  </si>
  <si>
    <t>Senior Living Spaces Dinner</t>
  </si>
  <si>
    <t>Executive Committee</t>
  </si>
  <si>
    <t>Senior Living Spaces Driving School Initiative</t>
  </si>
  <si>
    <t>Branding</t>
  </si>
  <si>
    <t>Contribution</t>
  </si>
  <si>
    <t>Cluster Collaboration</t>
  </si>
  <si>
    <t>Banner</t>
  </si>
  <si>
    <t>Quiz Night</t>
  </si>
  <si>
    <t>Valedictory Service</t>
  </si>
  <si>
    <t>Debate Night</t>
  </si>
  <si>
    <t>Variety Show</t>
  </si>
  <si>
    <t>Mr &amp; Miss Academy</t>
  </si>
  <si>
    <t>MASC Ball</t>
  </si>
  <si>
    <t>Day Care Revamp</t>
  </si>
  <si>
    <t>Little Library</t>
  </si>
  <si>
    <t>Blazer Trimming</t>
  </si>
  <si>
    <t>MASC T-shirt</t>
  </si>
  <si>
    <t>Clothing</t>
  </si>
  <si>
    <t>Policy Officer</t>
  </si>
  <si>
    <t>Pens</t>
  </si>
  <si>
    <t>Note Books</t>
  </si>
  <si>
    <t>Trophies</t>
  </si>
  <si>
    <t>Refreshments</t>
  </si>
  <si>
    <t>Snacks</t>
  </si>
  <si>
    <t>Water for Guests</t>
  </si>
  <si>
    <t>Gifts</t>
  </si>
  <si>
    <t>Note Pads</t>
  </si>
  <si>
    <t>Décor</t>
  </si>
  <si>
    <t>Equipment and Props</t>
  </si>
  <si>
    <t>Posters</t>
  </si>
  <si>
    <t>Snacks for Judges</t>
  </si>
  <si>
    <t>Gifts for Contestants</t>
  </si>
  <si>
    <t>Gifts for Judges</t>
  </si>
  <si>
    <t>Gifts for speakers</t>
  </si>
  <si>
    <t>Sport Equipment</t>
  </si>
  <si>
    <t>Netball Jerseys</t>
  </si>
  <si>
    <t>Netball Skirts</t>
  </si>
  <si>
    <t>Volley Ball</t>
  </si>
  <si>
    <t>Medals</t>
  </si>
  <si>
    <t>Educational alphabet floor foam mat</t>
  </si>
  <si>
    <t>Number educational foam mat</t>
  </si>
  <si>
    <t>Wax crayons</t>
  </si>
  <si>
    <t>Butterfly A4 paper assorted (500 sheets)</t>
  </si>
  <si>
    <t>Typex box A4 paper assorted</t>
  </si>
  <si>
    <t>Sanitizer 5l</t>
  </si>
  <si>
    <t xml:space="preserve">Kiddies small jolly table </t>
  </si>
  <si>
    <t xml:space="preserve">Kiddies chair buzz </t>
  </si>
  <si>
    <t>Book shelf</t>
  </si>
  <si>
    <t>67 Minutes for Mandela Day</t>
  </si>
  <si>
    <t>Broom</t>
  </si>
  <si>
    <t>Mop</t>
  </si>
  <si>
    <t>Dustpan set</t>
  </si>
  <si>
    <t>Bucket</t>
  </si>
  <si>
    <t>Pine gel 5l</t>
  </si>
  <si>
    <t>Cleaning gloves</t>
  </si>
  <si>
    <t>Sponge scourers</t>
  </si>
  <si>
    <t>Microfibre cloth</t>
  </si>
  <si>
    <t>Handy andy</t>
  </si>
  <si>
    <t xml:space="preserve"> Spade</t>
  </si>
  <si>
    <t xml:space="preserve"> Digging fork</t>
  </si>
  <si>
    <t xml:space="preserve"> Refuse black bags</t>
  </si>
  <si>
    <t>Paraphernalia</t>
  </si>
  <si>
    <t>Administration Costs</t>
  </si>
  <si>
    <t>Telephone</t>
  </si>
  <si>
    <t xml:space="preserve">Data </t>
  </si>
  <si>
    <t>Data reimbursments</t>
  </si>
  <si>
    <t>Blazers</t>
  </si>
  <si>
    <t>End-of-term Function</t>
  </si>
  <si>
    <t>Collaborations</t>
  </si>
  <si>
    <t>Military Academy</t>
  </si>
  <si>
    <t>Societies Week</t>
  </si>
  <si>
    <t>Societies Function</t>
  </si>
  <si>
    <t>Societies Subsidies</t>
  </si>
  <si>
    <t>Societies Fair</t>
  </si>
  <si>
    <t>Post-covid Financial Workshop</t>
  </si>
  <si>
    <t>Navigating University Structures</t>
  </si>
  <si>
    <t>Venue</t>
  </si>
  <si>
    <t>External Guest Payment</t>
  </si>
  <si>
    <t>Food</t>
  </si>
  <si>
    <t>Less Opening Balance</t>
  </si>
  <si>
    <t>Student Financial Access</t>
  </si>
  <si>
    <t>Social Impact</t>
  </si>
  <si>
    <t>Constitutional Review</t>
  </si>
  <si>
    <t>Data Costs</t>
  </si>
  <si>
    <t>Catering</t>
  </si>
  <si>
    <t>T-Shirts</t>
  </si>
  <si>
    <t>Prizes</t>
  </si>
  <si>
    <t>Policy Forum Meetings</t>
  </si>
  <si>
    <t xml:space="preserve">Venue </t>
  </si>
  <si>
    <t xml:space="preserve">Catering </t>
  </si>
  <si>
    <t>Policy Workshops</t>
  </si>
  <si>
    <t xml:space="preserve">Stationary </t>
  </si>
  <si>
    <t>Indigenous Games Day</t>
  </si>
  <si>
    <t>Transport Busses</t>
  </si>
  <si>
    <t>Game Supplies</t>
  </si>
  <si>
    <t>Boerewors Rolls and Juices</t>
  </si>
  <si>
    <t>Security</t>
  </si>
  <si>
    <t>Mental Health Month</t>
  </si>
  <si>
    <t>Venues for talks</t>
  </si>
  <si>
    <t>Gifts for Speakers</t>
  </si>
  <si>
    <t>Ribbons</t>
  </si>
  <si>
    <t>Wellness Posters</t>
  </si>
  <si>
    <t>Sellotape</t>
  </si>
  <si>
    <t>Physical Wellness talk Series</t>
  </si>
  <si>
    <t>Refreshments: Water</t>
  </si>
  <si>
    <t>Financial Wellness talk Series</t>
  </si>
  <si>
    <t>Pop-up Coffee Shop (Social Wellness)</t>
  </si>
  <si>
    <t>Coffee</t>
  </si>
  <si>
    <t>Rooibos tea bags</t>
  </si>
  <si>
    <t>Plastic teaspoons</t>
  </si>
  <si>
    <t>Sugar 2.5kg</t>
  </si>
  <si>
    <t>Containers for supplies</t>
  </si>
  <si>
    <t>Biscuits</t>
  </si>
  <si>
    <t>Styrafoam cups</t>
  </si>
  <si>
    <t>Dinner &amp; Drinks</t>
  </si>
  <si>
    <t>Executive Committee Meetings</t>
  </si>
  <si>
    <t>Senate Meetings</t>
  </si>
  <si>
    <t>Rectorate Management Meetings</t>
  </si>
  <si>
    <t>Saldanha</t>
  </si>
  <si>
    <t>Emergency Meetings</t>
  </si>
  <si>
    <t>Bursary and Loans Committee Meetings</t>
  </si>
  <si>
    <t>Student Wellness Committee Meetings</t>
  </si>
  <si>
    <t>Intellectual Wellness (with AAC)</t>
  </si>
  <si>
    <t>Sweets for promotion</t>
  </si>
  <si>
    <t>Whistles for teams</t>
  </si>
  <si>
    <t>Photographer</t>
  </si>
  <si>
    <t>Transportation</t>
  </si>
  <si>
    <t>Stationery Aid</t>
  </si>
  <si>
    <t>Food Security</t>
  </si>
  <si>
    <t>Stationery Project</t>
  </si>
  <si>
    <t>Member Expenses</t>
  </si>
  <si>
    <t>Student ITC Development</t>
  </si>
  <si>
    <t>In-person Meetings</t>
  </si>
  <si>
    <t>Action4Inclusion Campaign</t>
  </si>
  <si>
    <t>Weekly summit transport</t>
  </si>
  <si>
    <t>Table Mountain Transport</t>
  </si>
  <si>
    <t>Pniel Walkathon</t>
  </si>
  <si>
    <t>TCE Training Workshop</t>
  </si>
  <si>
    <t>FVZS Training</t>
  </si>
  <si>
    <t>Training</t>
  </si>
  <si>
    <t>T-shirts</t>
  </si>
  <si>
    <t>Hats</t>
  </si>
  <si>
    <t>Meals</t>
  </si>
  <si>
    <t>Newcomer Transport</t>
  </si>
  <si>
    <t>Safe Spaces (Collab with WAQE)</t>
  </si>
  <si>
    <t>Data Costs (4GB)</t>
  </si>
  <si>
    <t>Data</t>
  </si>
  <si>
    <t>Refreshments at meetings</t>
  </si>
  <si>
    <t>Safe Spaces (Transformation Collab)</t>
  </si>
  <si>
    <t>Facilitator Gifts</t>
  </si>
  <si>
    <t>Pride Week</t>
  </si>
  <si>
    <t>Panelists' gifts</t>
  </si>
  <si>
    <t>Sexpose Refreshments</t>
  </si>
  <si>
    <t>Sexpose Speakers' gifts</t>
  </si>
  <si>
    <t>Slut Walk</t>
  </si>
  <si>
    <t>Bus to Cape Town Pride</t>
  </si>
  <si>
    <t>Critical engagements (4)</t>
  </si>
  <si>
    <t>Institutional Meetings</t>
  </si>
  <si>
    <t>Committee Meetings</t>
  </si>
  <si>
    <t>*</t>
  </si>
  <si>
    <t>Strategic Meetings</t>
  </si>
  <si>
    <t>Personal Secretary</t>
  </si>
  <si>
    <t>Emergency Meetings Tygerberg</t>
  </si>
  <si>
    <t>Emergency Meetings Military Academy</t>
  </si>
  <si>
    <t>Leadership Training</t>
  </si>
  <si>
    <t>Marketing</t>
  </si>
  <si>
    <t>Speakers</t>
  </si>
  <si>
    <t>Additional Resources</t>
  </si>
  <si>
    <t>Online Training</t>
  </si>
  <si>
    <t>Mass Emails</t>
  </si>
  <si>
    <t>Panel discussion Platters</t>
  </si>
  <si>
    <t>Team Builder 1</t>
  </si>
  <si>
    <t>Food &amp; Beverages</t>
  </si>
  <si>
    <t>Team Builder 2</t>
  </si>
  <si>
    <t>DisCo Training</t>
  </si>
  <si>
    <t>Speaker Gifts</t>
  </si>
  <si>
    <t>Vision &amp; Mission</t>
  </si>
  <si>
    <t>General</t>
  </si>
  <si>
    <t>Team Morale Booster</t>
  </si>
  <si>
    <t>SRC Meetings</t>
  </si>
  <si>
    <t>TSR/SRC Mixers</t>
  </si>
  <si>
    <t>Pantry Project</t>
  </si>
  <si>
    <t>TSR Dontation</t>
  </si>
  <si>
    <t>Tygerberg Culture Evening</t>
  </si>
  <si>
    <t>Transport from Stb and MilAcc</t>
  </si>
  <si>
    <t>Marketing Material</t>
  </si>
  <si>
    <t>Leadership Development</t>
  </si>
  <si>
    <t>FVZS Course</t>
  </si>
  <si>
    <t>AAC Training</t>
  </si>
  <si>
    <t>Sign Language</t>
  </si>
  <si>
    <t>AAC Camp</t>
  </si>
  <si>
    <t>To training</t>
  </si>
  <si>
    <t>Cybersecurity Talk by IT Dept</t>
  </si>
  <si>
    <t>Gift for Speaker</t>
  </si>
  <si>
    <t>Maties Taekwondo Training for Tygerberg Students</t>
  </si>
  <si>
    <t>Transport with Driver for 20 Students</t>
  </si>
  <si>
    <t>Dialogue with Campus Security via MS Teams</t>
  </si>
  <si>
    <t>Dialogue with CSBD</t>
  </si>
  <si>
    <t>SAPS and Local Neigbourhood Watch Talk</t>
  </si>
  <si>
    <t>Data Costs (500Mb)</t>
  </si>
  <si>
    <t>Fire Emergency Talk</t>
  </si>
  <si>
    <t>Events during camp p/p (4)</t>
  </si>
  <si>
    <t>Less Levy Income</t>
  </si>
  <si>
    <t>Committee Dinner</t>
  </si>
  <si>
    <t>Mugs, straw</t>
  </si>
  <si>
    <t>Honorariums</t>
  </si>
  <si>
    <t>Educational pre school posters (26 pack)</t>
  </si>
  <si>
    <t>Décor (based on 300/p)</t>
  </si>
  <si>
    <t>Administrative Expenses</t>
  </si>
  <si>
    <t>12 GB Bundle</t>
  </si>
  <si>
    <t>Soccer Jersey &amp; Shorts</t>
  </si>
  <si>
    <t>Transport- Tygerberg</t>
  </si>
  <si>
    <t>Transport- Saldanha</t>
  </si>
  <si>
    <t>Verification Process Assistants</t>
  </si>
  <si>
    <t>SU Museum</t>
  </si>
  <si>
    <t>Off-Campus engagement</t>
  </si>
  <si>
    <t>Stellenbosch Engagement</t>
  </si>
  <si>
    <t>External Meetings</t>
  </si>
  <si>
    <t>Bubble Bath</t>
  </si>
  <si>
    <t>Cups</t>
  </si>
  <si>
    <t>Teddy Bears</t>
  </si>
  <si>
    <t>Gift Bags</t>
  </si>
  <si>
    <t>Kit Kat Chocolate</t>
  </si>
  <si>
    <t>Washing Cloth</t>
  </si>
  <si>
    <t>Tea</t>
  </si>
  <si>
    <t>Primary School in Khayamandi</t>
  </si>
  <si>
    <t>School Shoes</t>
  </si>
  <si>
    <t>*R100 if self</t>
  </si>
  <si>
    <t>Managers' Blazers</t>
  </si>
  <si>
    <t>Advertising</t>
  </si>
  <si>
    <t>First Aid</t>
  </si>
  <si>
    <t>Printing costs</t>
  </si>
  <si>
    <t>Payment for sub-comm</t>
  </si>
  <si>
    <t>Film/Sound/Lighting/Photographer</t>
  </si>
  <si>
    <t>KuKo Variety Show</t>
  </si>
  <si>
    <t>Investments</t>
  </si>
  <si>
    <t>Events</t>
  </si>
  <si>
    <t>Less Paid from Recuring income</t>
  </si>
  <si>
    <t>Opening Balances</t>
  </si>
  <si>
    <t>Income</t>
  </si>
  <si>
    <t>Discretionary Funds</t>
  </si>
  <si>
    <t>Disability Indaba</t>
  </si>
  <si>
    <t>Information Booklets</t>
  </si>
  <si>
    <t>Sign Language Interpreter</t>
  </si>
  <si>
    <t>Dinner in the Dark fundraiser</t>
  </si>
  <si>
    <t>Blindfolds</t>
  </si>
  <si>
    <t>DJ and Photographer</t>
  </si>
  <si>
    <t>Society Collaborations</t>
  </si>
  <si>
    <t>Residence/PSO Collaborations</t>
  </si>
  <si>
    <t>Student Engagement on Policy</t>
  </si>
  <si>
    <t>Brochures</t>
  </si>
  <si>
    <t>Online Accessibility</t>
  </si>
  <si>
    <t>Otter</t>
  </si>
  <si>
    <t>Olympics Initiative</t>
  </si>
  <si>
    <t>Equipment</t>
  </si>
  <si>
    <t>Prize money</t>
  </si>
  <si>
    <t>Pop-up Booths</t>
  </si>
  <si>
    <t>Go Green Movement</t>
  </si>
  <si>
    <t>Certificates</t>
  </si>
  <si>
    <t>Advertising Costs</t>
  </si>
  <si>
    <t>Entrepreneurs Market</t>
  </si>
  <si>
    <t>Guest Speaker</t>
  </si>
  <si>
    <t>Campus Sustainability Month</t>
  </si>
  <si>
    <t>Awareness and Marketing during O-week</t>
  </si>
  <si>
    <t>Flyers</t>
  </si>
  <si>
    <t>Sustainability Fair</t>
  </si>
  <si>
    <t>Sustainability Tour</t>
  </si>
  <si>
    <t>Critical Engagement Session with Tygerberg Community</t>
  </si>
  <si>
    <t>Beach Clean up</t>
  </si>
  <si>
    <t>Advertising Costs (Flyers and Posters)</t>
  </si>
  <si>
    <t>Beverages</t>
  </si>
  <si>
    <t>Promotional Video</t>
  </si>
  <si>
    <t>Open Day/Fair</t>
  </si>
  <si>
    <t>Sound Hire</t>
  </si>
  <si>
    <t>Internal Mixer</t>
  </si>
  <si>
    <t>External Mixer</t>
  </si>
  <si>
    <t>Game Equipment</t>
  </si>
  <si>
    <t>Masterchef International</t>
  </si>
  <si>
    <t>Kitchen Hire</t>
  </si>
  <si>
    <t>Sound hire</t>
  </si>
  <si>
    <t>Ingredients</t>
  </si>
  <si>
    <t>Judges</t>
  </si>
  <si>
    <t>Treasure Hunt/Amazing Race</t>
  </si>
  <si>
    <t>Wool</t>
  </si>
  <si>
    <t>Crochet Needles</t>
  </si>
  <si>
    <t>SRC Updates in DieMatie</t>
  </si>
  <si>
    <t>Miscellaneous Posters</t>
  </si>
  <si>
    <t>Semester Update Video</t>
  </si>
  <si>
    <t>Introduction Video</t>
  </si>
  <si>
    <t>Promotional Video (Cu.rate)</t>
  </si>
  <si>
    <t>*Quality/length</t>
  </si>
  <si>
    <t>Executive Members</t>
  </si>
  <si>
    <t>PA Honarium</t>
  </si>
  <si>
    <t>Not Cap the donations</t>
  </si>
  <si>
    <t>Community NPO Self-care packages</t>
  </si>
  <si>
    <t>Student Wellness End-of-year Function</t>
  </si>
  <si>
    <t>Sweets (Lollipop/Fizzers)</t>
  </si>
  <si>
    <t>Subsidies</t>
  </si>
  <si>
    <t>Expenditure</t>
  </si>
  <si>
    <t>Music</t>
  </si>
  <si>
    <t>Rectors Award</t>
  </si>
  <si>
    <t>Speaker Expenses (SRC Alumni Award)</t>
  </si>
  <si>
    <t>Registration Volunteer</t>
  </si>
  <si>
    <t>Miscellaneous</t>
  </si>
  <si>
    <t>Discretionary Fund</t>
  </si>
  <si>
    <t>Promotional Clothing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</si>
</sst>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.00"/>
    <numFmt numFmtId="165" formatCode="&quot;R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ont="1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Font="1" applyFill="1"/>
    <xf numFmtId="164" fontId="0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0" xfId="0" applyFont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/>
    <xf numFmtId="0" fontId="0" fillId="0" borderId="5" xfId="0" applyBorder="1"/>
    <xf numFmtId="0" fontId="5" fillId="0" borderId="0" xfId="0" applyFont="1"/>
    <xf numFmtId="9" fontId="0" fillId="0" borderId="0" xfId="2" applyFont="1"/>
    <xf numFmtId="0" fontId="2" fillId="0" borderId="3" xfId="0" applyFont="1" applyBorder="1"/>
    <xf numFmtId="9" fontId="0" fillId="0" borderId="4" xfId="2" applyFont="1" applyBorder="1"/>
    <xf numFmtId="9" fontId="0" fillId="0" borderId="6" xfId="2" applyFont="1" applyBorder="1"/>
    <xf numFmtId="0" fontId="0" fillId="0" borderId="1" xfId="0" applyBorder="1"/>
    <xf numFmtId="0" fontId="0" fillId="0" borderId="2" xfId="0" applyBorder="1"/>
    <xf numFmtId="9" fontId="0" fillId="0" borderId="7" xfId="2" applyFont="1" applyBorder="1"/>
    <xf numFmtId="9" fontId="0" fillId="0" borderId="0" xfId="2" applyFont="1" applyBorder="1"/>
    <xf numFmtId="0" fontId="0" fillId="0" borderId="0" xfId="0" applyAlignment="1">
      <alignment horizontal="left" indent="1"/>
    </xf>
    <xf numFmtId="44" fontId="0" fillId="0" borderId="0" xfId="3" applyFont="1"/>
    <xf numFmtId="44" fontId="0" fillId="0" borderId="0" xfId="0" applyNumberFormat="1"/>
    <xf numFmtId="44" fontId="0" fillId="0" borderId="10" xfId="3" applyFont="1" applyBorder="1"/>
    <xf numFmtId="44" fontId="2" fillId="0" borderId="0" xfId="3" applyFont="1"/>
    <xf numFmtId="0" fontId="0" fillId="0" borderId="5" xfId="0" applyBorder="1" applyAlignment="1">
      <alignment horizontal="left"/>
    </xf>
    <xf numFmtId="44" fontId="0" fillId="0" borderId="0" xfId="3" applyFont="1" applyBorder="1"/>
    <xf numFmtId="44" fontId="0" fillId="0" borderId="6" xfId="3" applyFont="1" applyBorder="1"/>
    <xf numFmtId="0" fontId="7" fillId="0" borderId="0" xfId="0" applyFont="1" applyBorder="1"/>
    <xf numFmtId="0" fontId="0" fillId="0" borderId="0" xfId="0" applyBorder="1" applyAlignment="1">
      <alignment horizontal="left" indent="1"/>
    </xf>
    <xf numFmtId="44" fontId="0" fillId="0" borderId="11" xfId="3" applyFont="1" applyBorder="1"/>
    <xf numFmtId="0" fontId="0" fillId="0" borderId="1" xfId="0" applyBorder="1" applyAlignment="1">
      <alignment horizontal="left"/>
    </xf>
    <xf numFmtId="44" fontId="0" fillId="0" borderId="2" xfId="3" applyFont="1" applyBorder="1"/>
    <xf numFmtId="44" fontId="0" fillId="0" borderId="12" xfId="3" applyFont="1" applyBorder="1"/>
    <xf numFmtId="0" fontId="2" fillId="0" borderId="5" xfId="0" applyFont="1" applyBorder="1" applyAlignment="1">
      <alignment horizontal="left"/>
    </xf>
    <xf numFmtId="0" fontId="0" fillId="0" borderId="0" xfId="0" applyFont="1" applyBorder="1"/>
    <xf numFmtId="0" fontId="2" fillId="0" borderId="0" xfId="0" applyFont="1" applyBorder="1"/>
    <xf numFmtId="44" fontId="2" fillId="0" borderId="0" xfId="3" applyFont="1" applyBorder="1"/>
    <xf numFmtId="44" fontId="2" fillId="0" borderId="6" xfId="3" applyFont="1" applyBorder="1"/>
    <xf numFmtId="0" fontId="8" fillId="0" borderId="5" xfId="4" applyBorder="1"/>
    <xf numFmtId="44" fontId="0" fillId="0" borderId="8" xfId="3" applyFont="1" applyBorder="1"/>
    <xf numFmtId="0" fontId="7" fillId="0" borderId="0" xfId="0" applyFont="1" applyBorder="1" applyAlignment="1">
      <alignment horizontal="left"/>
    </xf>
    <xf numFmtId="44" fontId="0" fillId="0" borderId="10" xfId="0" applyNumberFormat="1" applyBorder="1"/>
    <xf numFmtId="44" fontId="0" fillId="0" borderId="12" xfId="0" applyNumberFormat="1" applyBorder="1"/>
    <xf numFmtId="0" fontId="0" fillId="0" borderId="0" xfId="0" applyBorder="1" applyAlignment="1">
      <alignment horizontal="left"/>
    </xf>
    <xf numFmtId="0" fontId="7" fillId="0" borderId="0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44" fontId="0" fillId="0" borderId="0" xfId="3" applyFont="1" applyFill="1" applyBorder="1"/>
    <xf numFmtId="0" fontId="3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6" xfId="0" applyBorder="1"/>
    <xf numFmtId="44" fontId="0" fillId="0" borderId="11" xfId="0" applyNumberFormat="1" applyBorder="1"/>
    <xf numFmtId="0" fontId="8" fillId="0" borderId="0" xfId="4"/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 horizontal="left"/>
    </xf>
    <xf numFmtId="44" fontId="0" fillId="0" borderId="0" xfId="3" applyFont="1" applyFill="1"/>
    <xf numFmtId="43" fontId="0" fillId="0" borderId="0" xfId="5" applyFont="1"/>
    <xf numFmtId="43" fontId="0" fillId="0" borderId="0" xfId="5" applyFont="1" applyBorder="1"/>
    <xf numFmtId="43" fontId="2" fillId="0" borderId="0" xfId="5" applyFont="1" applyBorder="1"/>
    <xf numFmtId="43" fontId="0" fillId="0" borderId="0" xfId="5" applyFont="1" applyFill="1" applyBorder="1"/>
    <xf numFmtId="43" fontId="0" fillId="0" borderId="2" xfId="5" applyFont="1" applyBorder="1"/>
    <xf numFmtId="0" fontId="7" fillId="0" borderId="2" xfId="0" applyFont="1" applyBorder="1"/>
    <xf numFmtId="43" fontId="2" fillId="0" borderId="0" xfId="5" applyFont="1"/>
    <xf numFmtId="43" fontId="0" fillId="0" borderId="10" xfId="5" applyFont="1" applyBorder="1"/>
    <xf numFmtId="0" fontId="7" fillId="0" borderId="0" xfId="0" applyFont="1"/>
    <xf numFmtId="0" fontId="10" fillId="0" borderId="0" xfId="0" applyFont="1" applyFill="1"/>
    <xf numFmtId="0" fontId="0" fillId="0" borderId="2" xfId="0" applyBorder="1" applyAlignment="1">
      <alignment horizontal="left" indent="1"/>
    </xf>
    <xf numFmtId="44" fontId="0" fillId="0" borderId="9" xfId="3" applyFont="1" applyBorder="1"/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/>
    <xf numFmtId="0" fontId="11" fillId="2" borderId="5" xfId="0" applyFont="1" applyFill="1" applyBorder="1"/>
    <xf numFmtId="44" fontId="11" fillId="2" borderId="0" xfId="3" applyFont="1" applyFill="1" applyBorder="1"/>
    <xf numFmtId="9" fontId="11" fillId="2" borderId="6" xfId="2" applyFont="1" applyFill="1" applyBorder="1"/>
    <xf numFmtId="0" fontId="11" fillId="2" borderId="1" xfId="0" applyFont="1" applyFill="1" applyBorder="1"/>
    <xf numFmtId="44" fontId="11" fillId="2" borderId="2" xfId="3" applyFont="1" applyFill="1" applyBorder="1"/>
    <xf numFmtId="9" fontId="11" fillId="2" borderId="7" xfId="2" applyFont="1" applyFill="1" applyBorder="1"/>
    <xf numFmtId="0" fontId="2" fillId="0" borderId="0" xfId="0" applyFont="1" applyBorder="1" applyAlignment="1">
      <alignment horizontal="left"/>
    </xf>
    <xf numFmtId="44" fontId="1" fillId="0" borderId="0" xfId="3" applyFont="1"/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Comma" xfId="5" builtinId="3"/>
    <cellStyle name="Currency" xfId="3" builtinId="4"/>
    <cellStyle name="Currency 2" xfId="1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D34" sqref="D34"/>
    </sheetView>
  </sheetViews>
  <sheetFormatPr defaultRowHeight="14.5" x14ac:dyDescent="0.35"/>
  <cols>
    <col min="1" max="1" width="39.54296875" bestFit="1" customWidth="1"/>
    <col min="2" max="2" width="14.1796875" style="27" bestFit="1" customWidth="1"/>
    <col min="3" max="3" width="9.1796875" style="18"/>
    <col min="4" max="4" width="27.54296875" bestFit="1" customWidth="1"/>
    <col min="5" max="5" width="34.1796875" bestFit="1" customWidth="1"/>
    <col min="6" max="6" width="12.54296875" style="27" hidden="1" customWidth="1"/>
    <col min="7" max="7" width="14.1796875" style="27" bestFit="1" customWidth="1"/>
    <col min="8" max="8" width="9.1796875" style="18"/>
    <col min="9" max="9" width="11.26953125" bestFit="1" customWidth="1"/>
  </cols>
  <sheetData>
    <row r="1" spans="1:10" x14ac:dyDescent="0.35">
      <c r="A1" s="17" t="s">
        <v>43</v>
      </c>
      <c r="E1" s="6"/>
      <c r="F1" s="32"/>
      <c r="G1" s="32"/>
      <c r="H1" s="25"/>
      <c r="I1" s="6"/>
      <c r="J1" s="6"/>
    </row>
    <row r="2" spans="1:10" x14ac:dyDescent="0.35">
      <c r="E2" s="6"/>
      <c r="F2" s="32"/>
      <c r="G2" s="32"/>
      <c r="H2" s="25"/>
      <c r="I2" s="6"/>
      <c r="J2" s="6"/>
    </row>
    <row r="3" spans="1:10" x14ac:dyDescent="0.35">
      <c r="E3" s="6"/>
      <c r="F3" s="32"/>
      <c r="G3" s="32"/>
      <c r="H3" s="25"/>
      <c r="I3" s="6"/>
      <c r="J3" s="6"/>
    </row>
    <row r="4" spans="1:10" s="4" customFormat="1" ht="15" thickBot="1" x14ac:dyDescent="0.4">
      <c r="B4" s="27"/>
      <c r="C4" s="18"/>
      <c r="E4" s="6"/>
      <c r="F4" s="32"/>
      <c r="G4" s="32"/>
      <c r="H4" s="25"/>
      <c r="I4" s="6"/>
      <c r="J4" s="6"/>
    </row>
    <row r="5" spans="1:10" x14ac:dyDescent="0.35">
      <c r="A5" s="19" t="s">
        <v>45</v>
      </c>
      <c r="B5" s="46"/>
      <c r="C5" s="20"/>
      <c r="E5" s="19" t="s">
        <v>46</v>
      </c>
      <c r="F5" s="46"/>
      <c r="G5" s="46"/>
      <c r="H5" s="20"/>
      <c r="I5" s="6"/>
      <c r="J5" s="6"/>
    </row>
    <row r="6" spans="1:10" x14ac:dyDescent="0.35">
      <c r="A6" s="45" t="s">
        <v>33</v>
      </c>
      <c r="B6" s="32">
        <f>'SRC Expenses'!$C$3</f>
        <v>145580</v>
      </c>
      <c r="C6" s="21">
        <f t="shared" ref="C6:C31" si="0">B6/$B$32</f>
        <v>0.19231216594793549</v>
      </c>
      <c r="E6" s="16" t="s">
        <v>13</v>
      </c>
      <c r="F6" s="32">
        <v>108498</v>
      </c>
      <c r="G6" s="32">
        <v>108498</v>
      </c>
      <c r="H6" s="21">
        <v>9.1188323335953239E-2</v>
      </c>
      <c r="I6" s="6"/>
      <c r="J6" s="6"/>
    </row>
    <row r="7" spans="1:10" x14ac:dyDescent="0.35">
      <c r="A7" s="45" t="s">
        <v>0</v>
      </c>
      <c r="B7" s="32">
        <f>Chair!$C$3</f>
        <v>19200</v>
      </c>
      <c r="C7" s="21">
        <f t="shared" si="0"/>
        <v>2.5363330032974047E-2</v>
      </c>
      <c r="E7" s="16" t="s">
        <v>9</v>
      </c>
      <c r="F7" s="32">
        <v>41200</v>
      </c>
      <c r="G7" s="32">
        <v>41200</v>
      </c>
      <c r="H7" s="21">
        <v>3.4626987791860436E-2</v>
      </c>
      <c r="I7" s="6"/>
      <c r="J7" s="6"/>
    </row>
    <row r="8" spans="1:10" x14ac:dyDescent="0.35">
      <c r="A8" s="45" t="s">
        <v>14</v>
      </c>
      <c r="B8" s="32">
        <f>Vice!$C$3</f>
        <v>27300</v>
      </c>
      <c r="C8" s="21">
        <f t="shared" si="0"/>
        <v>3.6063484890634968E-2</v>
      </c>
      <c r="E8" s="16" t="s">
        <v>8</v>
      </c>
      <c r="F8" s="32">
        <v>19115</v>
      </c>
      <c r="G8" s="32">
        <v>19115</v>
      </c>
      <c r="H8" s="21">
        <v>1.606540950585952E-2</v>
      </c>
      <c r="I8" s="6"/>
      <c r="J8" s="6"/>
    </row>
    <row r="9" spans="1:10" x14ac:dyDescent="0.35">
      <c r="A9" s="45" t="s">
        <v>15</v>
      </c>
      <c r="B9" s="32">
        <f>Secretary!$C$3</f>
        <v>10899</v>
      </c>
      <c r="C9" s="21">
        <f t="shared" si="0"/>
        <v>1.4397652814030423E-2</v>
      </c>
      <c r="E9" s="16" t="s">
        <v>22</v>
      </c>
      <c r="F9" s="32">
        <v>165035</v>
      </c>
      <c r="G9" s="32">
        <v>165035</v>
      </c>
      <c r="H9" s="21">
        <v>0.13870545947159435</v>
      </c>
      <c r="I9" s="6"/>
      <c r="J9" s="6"/>
    </row>
    <row r="10" spans="1:10" x14ac:dyDescent="0.35">
      <c r="A10" s="45" t="s">
        <v>1</v>
      </c>
      <c r="B10" s="32">
        <f>Treasurer!$C$3</f>
        <v>1000</v>
      </c>
      <c r="C10" s="21">
        <f t="shared" si="0"/>
        <v>1.3210067725507315E-3</v>
      </c>
      <c r="E10" s="16" t="s">
        <v>10</v>
      </c>
      <c r="F10" s="32">
        <v>9350</v>
      </c>
      <c r="G10" s="32">
        <v>9350</v>
      </c>
      <c r="H10" s="21">
        <v>7.8583091226673563E-3</v>
      </c>
      <c r="I10" s="6"/>
      <c r="J10" s="6"/>
    </row>
    <row r="11" spans="1:10" x14ac:dyDescent="0.35">
      <c r="A11" s="45" t="s">
        <v>3</v>
      </c>
      <c r="B11" s="32">
        <f>AAC!$C$3</f>
        <v>47440</v>
      </c>
      <c r="C11" s="21">
        <f t="shared" si="0"/>
        <v>6.2668561289806704E-2</v>
      </c>
      <c r="E11" s="16" t="s">
        <v>19</v>
      </c>
      <c r="F11" s="32">
        <v>13500</v>
      </c>
      <c r="G11" s="32">
        <v>13500</v>
      </c>
      <c r="H11" s="21">
        <v>1.1346221727915433E-2</v>
      </c>
      <c r="I11" s="6"/>
      <c r="J11" s="6"/>
    </row>
    <row r="12" spans="1:10" x14ac:dyDescent="0.35">
      <c r="A12" s="16" t="s">
        <v>34</v>
      </c>
      <c r="B12" s="32">
        <v>0</v>
      </c>
      <c r="C12" s="21">
        <f t="shared" si="0"/>
        <v>0</v>
      </c>
      <c r="E12" s="16" t="s">
        <v>20</v>
      </c>
      <c r="F12" s="32">
        <v>19208</v>
      </c>
      <c r="G12" s="32">
        <v>19208</v>
      </c>
      <c r="H12" s="21">
        <v>1.6143572366651825E-2</v>
      </c>
      <c r="I12" s="6"/>
      <c r="J12" s="6"/>
    </row>
    <row r="13" spans="1:10" x14ac:dyDescent="0.35">
      <c r="A13" s="45" t="s">
        <v>35</v>
      </c>
      <c r="B13" s="32">
        <f>'Senior Prims'!$C$3</f>
        <v>30800</v>
      </c>
      <c r="C13" s="21">
        <f t="shared" si="0"/>
        <v>4.0687008594562535E-2</v>
      </c>
      <c r="E13" s="16" t="s">
        <v>30</v>
      </c>
      <c r="F13" s="32">
        <v>36010</v>
      </c>
      <c r="G13" s="32">
        <v>36010</v>
      </c>
      <c r="H13" s="21">
        <v>3.02649958831285E-2</v>
      </c>
      <c r="I13" s="6"/>
      <c r="J13" s="6"/>
    </row>
    <row r="14" spans="1:10" x14ac:dyDescent="0.35">
      <c r="A14" s="45" t="s">
        <v>36</v>
      </c>
      <c r="B14" s="32">
        <f>TSR!$C$3</f>
        <v>21900</v>
      </c>
      <c r="C14" s="21">
        <f t="shared" si="0"/>
        <v>2.8930048318861021E-2</v>
      </c>
      <c r="E14" s="16" t="s">
        <v>21</v>
      </c>
      <c r="F14" s="32">
        <v>23150</v>
      </c>
      <c r="G14" s="32">
        <v>23150</v>
      </c>
      <c r="H14" s="21">
        <v>1.9456669111203133E-2</v>
      </c>
      <c r="I14" s="6"/>
      <c r="J14" s="6"/>
    </row>
    <row r="15" spans="1:10" x14ac:dyDescent="0.35">
      <c r="A15" s="45" t="s">
        <v>37</v>
      </c>
      <c r="B15" s="32">
        <f>MASC!$C$3</f>
        <v>74755.5</v>
      </c>
      <c r="C15" s="21">
        <f t="shared" si="0"/>
        <v>9.8752521785416214E-2</v>
      </c>
      <c r="E15" s="16" t="s">
        <v>25</v>
      </c>
      <c r="F15" s="32">
        <v>136600</v>
      </c>
      <c r="G15" s="32">
        <v>136600</v>
      </c>
      <c r="H15" s="21">
        <v>0.11480695466912949</v>
      </c>
      <c r="I15" s="6"/>
      <c r="J15" s="6"/>
    </row>
    <row r="16" spans="1:10" x14ac:dyDescent="0.35">
      <c r="A16" s="45" t="s">
        <v>2</v>
      </c>
      <c r="B16" s="32">
        <f>Societies!$C$3</f>
        <v>56968.890000000014</v>
      </c>
      <c r="C16" s="21">
        <f t="shared" si="0"/>
        <v>7.5256289514697663E-2</v>
      </c>
      <c r="E16" s="16" t="s">
        <v>26</v>
      </c>
      <c r="F16" s="32">
        <v>5198.8900000000003</v>
      </c>
      <c r="G16" s="32">
        <v>5198.8900000000003</v>
      </c>
      <c r="H16" s="21">
        <v>4.369463605854983E-3</v>
      </c>
      <c r="I16" s="6"/>
      <c r="J16" s="6"/>
    </row>
    <row r="17" spans="1:10" x14ac:dyDescent="0.35">
      <c r="A17" s="45" t="s">
        <v>83</v>
      </c>
      <c r="B17" s="32">
        <f>'Policy Officer'!$C$3</f>
        <v>11750</v>
      </c>
      <c r="C17" s="21">
        <f t="shared" si="0"/>
        <v>1.5521829577471096E-2</v>
      </c>
      <c r="E17" s="16" t="s">
        <v>23</v>
      </c>
      <c r="F17" s="32">
        <v>21511</v>
      </c>
      <c r="G17" s="32">
        <v>21511</v>
      </c>
      <c r="H17" s="21">
        <v>1.8079153747347323E-2</v>
      </c>
      <c r="I17" s="6"/>
      <c r="J17" s="6"/>
    </row>
    <row r="18" spans="1:10" x14ac:dyDescent="0.35">
      <c r="A18" s="45" t="s">
        <v>39</v>
      </c>
      <c r="B18" s="32">
        <f>'Leadership &amp; Development'!$C$3</f>
        <v>13600</v>
      </c>
      <c r="C18" s="21">
        <f t="shared" si="0"/>
        <v>1.796569210668995E-2</v>
      </c>
      <c r="E18" s="16" t="s">
        <v>27</v>
      </c>
      <c r="F18" s="32">
        <v>1000</v>
      </c>
      <c r="G18" s="32">
        <v>1000</v>
      </c>
      <c r="H18" s="21">
        <v>8.4046086873447651E-4</v>
      </c>
      <c r="I18" s="6"/>
      <c r="J18" s="6"/>
    </row>
    <row r="19" spans="1:10" x14ac:dyDescent="0.35">
      <c r="A19" s="45" t="s">
        <v>146</v>
      </c>
      <c r="B19" s="32">
        <f>'Social Impact'!$C$3</f>
        <v>24670</v>
      </c>
      <c r="C19" s="21">
        <f t="shared" si="0"/>
        <v>3.258923707882655E-2</v>
      </c>
      <c r="E19" s="16" t="s">
        <v>28</v>
      </c>
      <c r="F19" s="32">
        <v>36722.5</v>
      </c>
      <c r="G19" s="32">
        <v>36722.5</v>
      </c>
      <c r="H19" s="21">
        <v>3.0863824252101813E-2</v>
      </c>
      <c r="I19" s="6"/>
      <c r="J19" s="6"/>
    </row>
    <row r="20" spans="1:10" x14ac:dyDescent="0.35">
      <c r="A20" s="45" t="s">
        <v>12</v>
      </c>
      <c r="B20" s="32">
        <f>'Student Wellness'!$C$3</f>
        <v>70160</v>
      </c>
      <c r="C20" s="21">
        <f t="shared" si="0"/>
        <v>9.2681835162159332E-2</v>
      </c>
      <c r="E20" s="16" t="s">
        <v>29</v>
      </c>
      <c r="F20" s="32">
        <v>1500</v>
      </c>
      <c r="G20" s="32">
        <v>1500</v>
      </c>
      <c r="H20" s="21">
        <v>1.2606913031017147E-3</v>
      </c>
      <c r="I20" s="6"/>
      <c r="J20" s="6"/>
    </row>
    <row r="21" spans="1:10" x14ac:dyDescent="0.35">
      <c r="A21" s="45" t="s">
        <v>145</v>
      </c>
      <c r="B21" s="32">
        <f>'Student Financial Access'!$C$3</f>
        <v>26000</v>
      </c>
      <c r="C21" s="21">
        <f t="shared" si="0"/>
        <v>3.434617608631902E-2</v>
      </c>
      <c r="D21" s="73"/>
      <c r="E21" s="16" t="s">
        <v>24</v>
      </c>
      <c r="F21" s="32">
        <v>92000</v>
      </c>
      <c r="G21" s="32">
        <v>92000</v>
      </c>
      <c r="H21" s="21">
        <v>7.7322399923571844E-2</v>
      </c>
      <c r="I21" s="6"/>
      <c r="J21" s="6"/>
    </row>
    <row r="22" spans="1:10" x14ac:dyDescent="0.35">
      <c r="A22" s="45" t="s">
        <v>11</v>
      </c>
      <c r="B22" s="32">
        <f>Transformation!$C$3</f>
        <v>31779</v>
      </c>
      <c r="C22" s="21">
        <f t="shared" si="0"/>
        <v>4.1980274224889695E-2</v>
      </c>
      <c r="D22" s="73"/>
      <c r="E22" s="16" t="s">
        <v>50</v>
      </c>
      <c r="F22" s="32">
        <v>335000</v>
      </c>
      <c r="G22" s="32">
        <v>335000</v>
      </c>
      <c r="H22" s="21">
        <v>0.28155439102604962</v>
      </c>
      <c r="I22" s="6"/>
      <c r="J22" s="6"/>
    </row>
    <row r="23" spans="1:10" x14ac:dyDescent="0.35">
      <c r="A23" s="45" t="s">
        <v>38</v>
      </c>
      <c r="B23" s="32">
        <f>WAQE!$C$3</f>
        <v>25668</v>
      </c>
      <c r="C23" s="21">
        <f t="shared" si="0"/>
        <v>3.3907601837832174E-2</v>
      </c>
      <c r="D23" s="2"/>
      <c r="E23" s="16" t="s">
        <v>69</v>
      </c>
      <c r="F23" s="32">
        <v>75000</v>
      </c>
      <c r="G23" s="32">
        <v>75000</v>
      </c>
      <c r="H23" s="21">
        <v>6.3034565155085737E-2</v>
      </c>
      <c r="I23" s="6"/>
      <c r="J23" s="6"/>
    </row>
    <row r="24" spans="1:10" x14ac:dyDescent="0.35">
      <c r="A24" s="45" t="s">
        <v>40</v>
      </c>
      <c r="B24" s="32">
        <f>'Arts &amp; Culture (KuKo)'!$C$3</f>
        <v>8155</v>
      </c>
      <c r="C24" s="21">
        <f t="shared" si="0"/>
        <v>1.0772810230151217E-2</v>
      </c>
      <c r="D24" s="2"/>
      <c r="E24" s="16" t="s">
        <v>82</v>
      </c>
      <c r="F24" s="32">
        <v>17600</v>
      </c>
      <c r="G24" s="32">
        <v>17600</v>
      </c>
      <c r="H24" s="21">
        <v>1.4792111289726788E-2</v>
      </c>
      <c r="I24" s="6"/>
      <c r="J24" s="6"/>
    </row>
    <row r="25" spans="1:10" x14ac:dyDescent="0.35">
      <c r="A25" s="45" t="s">
        <v>41</v>
      </c>
      <c r="B25" s="32">
        <f>'Branding &amp; Marketing'!$C$3</f>
        <v>20100</v>
      </c>
      <c r="C25" s="21">
        <f t="shared" si="0"/>
        <v>2.6552236128269704E-2</v>
      </c>
      <c r="E25" s="16" t="s">
        <v>204</v>
      </c>
      <c r="F25" s="32">
        <v>32625</v>
      </c>
      <c r="G25" s="32">
        <v>32625</v>
      </c>
      <c r="H25" s="21">
        <v>2.7420035842462297E-2</v>
      </c>
      <c r="I25" s="6"/>
      <c r="J25" s="6"/>
    </row>
    <row r="26" spans="1:10" x14ac:dyDescent="0.35">
      <c r="A26" s="45" t="s">
        <v>42</v>
      </c>
      <c r="B26" s="32">
        <f>'Safety &amp; Security'!$C$3</f>
        <v>3764</v>
      </c>
      <c r="C26" s="21">
        <f t="shared" si="0"/>
        <v>4.9722694918809532E-3</v>
      </c>
      <c r="E26" s="16" t="s">
        <v>31</v>
      </c>
      <c r="F26" s="32" t="e">
        <v>#N/A</v>
      </c>
      <c r="G26" s="32">
        <v>0</v>
      </c>
      <c r="H26" s="21">
        <v>0</v>
      </c>
      <c r="I26" s="6"/>
      <c r="J26" s="6"/>
    </row>
    <row r="27" spans="1:10" x14ac:dyDescent="0.35">
      <c r="A27" s="45" t="s">
        <v>5</v>
      </c>
      <c r="B27" s="32">
        <f>'Special Needs'!$C$3</f>
        <v>19050</v>
      </c>
      <c r="C27" s="21">
        <f t="shared" si="0"/>
        <v>2.5165179017091435E-2</v>
      </c>
      <c r="E27" s="16"/>
      <c r="F27" s="32"/>
      <c r="G27" s="32">
        <v>1189823.3900000001</v>
      </c>
      <c r="H27" s="21"/>
      <c r="I27" s="6"/>
      <c r="J27" s="6"/>
    </row>
    <row r="28" spans="1:10" x14ac:dyDescent="0.35">
      <c r="A28" s="45" t="s">
        <v>16</v>
      </c>
      <c r="B28" s="32">
        <f>Sports!$C$3</f>
        <v>7250</v>
      </c>
      <c r="C28" s="21">
        <f t="shared" si="0"/>
        <v>9.5772991009928036E-3</v>
      </c>
      <c r="E28" s="81" t="s">
        <v>303</v>
      </c>
      <c r="F28" s="82"/>
      <c r="G28" s="82">
        <v>-170325</v>
      </c>
      <c r="H28" s="83"/>
      <c r="I28" s="6"/>
      <c r="J28" s="6"/>
    </row>
    <row r="29" spans="1:10" x14ac:dyDescent="0.35">
      <c r="A29" s="45" t="s">
        <v>4</v>
      </c>
      <c r="B29" s="32">
        <f>SUI!$C$3</f>
        <v>43661</v>
      </c>
      <c r="C29" s="21">
        <f t="shared" si="0"/>
        <v>5.7676476696337492E-2</v>
      </c>
      <c r="E29" s="81" t="s">
        <v>304</v>
      </c>
      <c r="F29" s="82"/>
      <c r="G29" s="82">
        <v>-285500</v>
      </c>
      <c r="H29" s="83"/>
      <c r="I29" s="6"/>
      <c r="J29" s="6"/>
    </row>
    <row r="30" spans="1:10" x14ac:dyDescent="0.35">
      <c r="A30" s="45" t="s">
        <v>17</v>
      </c>
      <c r="B30" s="32">
        <f>Sustainability!$C$3</f>
        <v>15548</v>
      </c>
      <c r="C30" s="21">
        <f t="shared" si="0"/>
        <v>2.0539013299618773E-2</v>
      </c>
      <c r="E30" s="81" t="s">
        <v>305</v>
      </c>
      <c r="F30" s="82"/>
      <c r="G30" s="82">
        <v>23000</v>
      </c>
      <c r="H30" s="83"/>
      <c r="I30" s="6"/>
      <c r="J30" s="6"/>
    </row>
    <row r="31" spans="1:10" ht="15" thickBot="1" x14ac:dyDescent="0.4">
      <c r="A31" s="16" t="s">
        <v>44</v>
      </c>
      <c r="B31" s="32"/>
      <c r="C31" s="21">
        <f t="shared" si="0"/>
        <v>0</v>
      </c>
      <c r="E31" s="84"/>
      <c r="F31" s="85"/>
      <c r="G31" s="85">
        <v>756998.39000000013</v>
      </c>
      <c r="H31" s="86"/>
      <c r="I31" s="6"/>
      <c r="J31" s="6"/>
    </row>
    <row r="32" spans="1:10" ht="15" thickBot="1" x14ac:dyDescent="0.4">
      <c r="A32" s="22"/>
      <c r="B32" s="38">
        <f>SUM(B6:B31)</f>
        <v>756998.39</v>
      </c>
      <c r="C32" s="24"/>
    </row>
    <row r="36" spans="2:2" x14ac:dyDescent="0.35">
      <c r="B36" s="4"/>
    </row>
    <row r="37" spans="2:2" x14ac:dyDescent="0.35">
      <c r="B37"/>
    </row>
  </sheetData>
  <phoneticPr fontId="6" type="noConversion"/>
  <dataValidations count="2">
    <dataValidation type="list" allowBlank="1" showInputMessage="1" showErrorMessage="1" sqref="E6:E26">
      <formula1>Expense_Types</formula1>
    </dataValidation>
    <dataValidation type="list" allowBlank="1" showInputMessage="1" showErrorMessage="1" sqref="A6:A30">
      <formula1>Portfolios</formula1>
    </dataValidation>
  </dataValidations>
  <hyperlinks>
    <hyperlink ref="A6" location="'SRC Expenses'!A1" display="SRC Expenses"/>
    <hyperlink ref="A7" location="Chair!A1" display="Chairperson"/>
    <hyperlink ref="A8" location="Vice!A1" display="Vice-Chairperson"/>
    <hyperlink ref="A9" location="Secretary!A1" display="Secretary"/>
    <hyperlink ref="A10" location="Treasurer!A1" display="Treasurer"/>
    <hyperlink ref="A11" location="AAC!A1" display="Academic Affairs Council"/>
    <hyperlink ref="A13" location="'Senior Prims'!A1" display="Senior Prim Committee"/>
    <hyperlink ref="A14" location="TSR!A1" display="Tygerberg Student Council"/>
    <hyperlink ref="A15" location="MASC!A1" display="Military Academy Student Council"/>
    <hyperlink ref="A16" location="Societies!A1" display="Societies Council"/>
    <hyperlink ref="A18" location="'Leadership &amp; Development'!A1" display="Leadership and Development"/>
    <hyperlink ref="A20" location="'Student Wellness'!A1" display="Student Wellness"/>
    <hyperlink ref="A22" location="Transformation!A1" display="Transformation"/>
    <hyperlink ref="A23" location="WAQE!A1" display="Womxn and Queer Empowerment (WAQE)"/>
    <hyperlink ref="A24" location="'Arts &amp; Culture (KuKo)'!A1" display="Arts &amp; Culture (KuKo)"/>
    <hyperlink ref="A25" location="'Branding &amp; Marketing'!A1" display="Branding &amp; Marketing"/>
    <hyperlink ref="A26" location="'Safety and Security'!A1" display="Safety &amp; Security"/>
    <hyperlink ref="A27" location="'Special Needs'!A1" display="Special Needs"/>
    <hyperlink ref="A28" location="Sports!A1" display="Sports"/>
    <hyperlink ref="A29" location="SUI!A1" display="SU International"/>
    <hyperlink ref="A30" location="'Sustainability '!A1" display="Sustainability"/>
    <hyperlink ref="A17" location="'Policy Officer'!A1" display="Policy Officer"/>
    <hyperlink ref="A19" location="'Social Impact'!A1" display="Social Impact"/>
    <hyperlink ref="A21" location="'Student Financial Access'!A1" display="Student Financial Acces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zoomScaleNormal="100" workbookViewId="0">
      <selection activeCell="G49" sqref="G49:G50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2.1796875" bestFit="1" customWidth="1"/>
    <col min="6" max="6" width="9.1796875" style="8"/>
    <col min="7" max="7" width="39" bestFit="1" customWidth="1"/>
    <col min="8" max="8" width="22.54296875" bestFit="1" customWidth="1"/>
    <col min="10" max="10" width="12.54296875" style="27" bestFit="1" customWidth="1"/>
    <col min="11" max="11" width="12.1796875" bestFit="1" customWidth="1"/>
    <col min="17" max="17" width="35.81640625" bestFit="1" customWidth="1"/>
    <col min="19" max="19" width="33.1796875" bestFit="1" customWidth="1"/>
  </cols>
  <sheetData>
    <row r="1" spans="1:12" x14ac:dyDescent="0.35">
      <c r="A1" s="17" t="s">
        <v>37</v>
      </c>
    </row>
    <row r="2" spans="1:12" x14ac:dyDescent="0.35">
      <c r="I2" s="15"/>
    </row>
    <row r="3" spans="1:12" ht="13.9" customHeight="1" x14ac:dyDescent="0.35">
      <c r="A3" s="4" t="s">
        <v>51</v>
      </c>
      <c r="B3" s="4"/>
      <c r="C3" s="27">
        <f>C19</f>
        <v>74755.5</v>
      </c>
      <c r="D3" s="4"/>
      <c r="E3" s="4"/>
      <c r="G3" s="4"/>
      <c r="H3" s="4"/>
      <c r="I3" s="4"/>
      <c r="K3" s="27"/>
      <c r="L3" s="7"/>
    </row>
    <row r="4" spans="1:12" ht="15" thickBot="1" x14ac:dyDescent="0.4">
      <c r="A4" s="4"/>
      <c r="B4" s="4"/>
      <c r="C4" s="27"/>
      <c r="D4" s="4"/>
      <c r="E4" s="4"/>
      <c r="F4" s="50"/>
      <c r="G4" s="6"/>
      <c r="H4" s="6"/>
      <c r="I4" s="6"/>
      <c r="J4" s="32"/>
      <c r="K4" s="32"/>
      <c r="L4" s="11"/>
    </row>
    <row r="5" spans="1:12" ht="28.9" customHeight="1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  <c r="L5" s="11"/>
    </row>
    <row r="6" spans="1:12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42" t="s">
        <v>61</v>
      </c>
      <c r="J6" s="43" t="s">
        <v>62</v>
      </c>
      <c r="K6" s="44" t="s">
        <v>52</v>
      </c>
      <c r="L6" s="11"/>
    </row>
    <row r="7" spans="1:12" x14ac:dyDescent="0.35">
      <c r="A7" s="60" t="str">
        <f>G7</f>
        <v>Executive Committee</v>
      </c>
      <c r="B7" s="4">
        <v>1</v>
      </c>
      <c r="C7" s="27">
        <f>K11</f>
        <v>10400</v>
      </c>
      <c r="D7" s="4"/>
      <c r="E7" s="4"/>
      <c r="F7" s="31">
        <v>1</v>
      </c>
      <c r="G7" s="34" t="s">
        <v>66</v>
      </c>
      <c r="H7" s="6"/>
      <c r="I7" s="6"/>
      <c r="J7" s="32"/>
      <c r="K7" s="33"/>
      <c r="L7" s="11"/>
    </row>
    <row r="8" spans="1:12" x14ac:dyDescent="0.35">
      <c r="A8" s="60" t="str">
        <f>G12</f>
        <v>Stationery</v>
      </c>
      <c r="B8" s="4">
        <v>2</v>
      </c>
      <c r="C8" s="27">
        <f>K15</f>
        <v>280</v>
      </c>
      <c r="D8" s="4"/>
      <c r="E8" s="4"/>
      <c r="F8" s="31"/>
      <c r="G8" s="52" t="s">
        <v>80</v>
      </c>
      <c r="H8" s="6" t="s">
        <v>82</v>
      </c>
      <c r="I8" s="6">
        <v>18</v>
      </c>
      <c r="J8" s="32">
        <v>50</v>
      </c>
      <c r="K8" s="33">
        <f>I8*J8</f>
        <v>900</v>
      </c>
      <c r="L8" s="11"/>
    </row>
    <row r="9" spans="1:12" x14ac:dyDescent="0.35">
      <c r="A9" s="60" t="str">
        <f>G16</f>
        <v>Quiz Night</v>
      </c>
      <c r="B9" s="4">
        <v>3</v>
      </c>
      <c r="C9" s="32">
        <f>K20</f>
        <v>1500</v>
      </c>
      <c r="D9" s="4"/>
      <c r="E9" s="4"/>
      <c r="F9" s="31"/>
      <c r="G9" s="52" t="s">
        <v>81</v>
      </c>
      <c r="H9" s="6" t="s">
        <v>82</v>
      </c>
      <c r="I9" s="6">
        <v>18</v>
      </c>
      <c r="J9" s="32">
        <v>250</v>
      </c>
      <c r="K9" s="33">
        <f t="shared" ref="K9:K10" si="0">I9*J9</f>
        <v>4500</v>
      </c>
      <c r="L9" s="11"/>
    </row>
    <row r="10" spans="1:12" x14ac:dyDescent="0.35">
      <c r="A10" s="60" t="str">
        <f>G21</f>
        <v>Valedictory Service</v>
      </c>
      <c r="B10" s="4">
        <v>5</v>
      </c>
      <c r="C10" s="27">
        <f>K24</f>
        <v>1200</v>
      </c>
      <c r="D10" s="4"/>
      <c r="E10" s="4"/>
      <c r="F10" s="31"/>
      <c r="G10" s="52" t="s">
        <v>357</v>
      </c>
      <c r="H10" s="6" t="s">
        <v>25</v>
      </c>
      <c r="I10" s="6">
        <v>1</v>
      </c>
      <c r="J10" s="32">
        <v>5000</v>
      </c>
      <c r="K10" s="33">
        <f t="shared" si="0"/>
        <v>5000</v>
      </c>
      <c r="L10" s="6"/>
    </row>
    <row r="11" spans="1:12" x14ac:dyDescent="0.35">
      <c r="A11" s="60" t="str">
        <f>G25</f>
        <v>Debate Night</v>
      </c>
      <c r="B11" s="4">
        <v>6</v>
      </c>
      <c r="C11" s="27">
        <f>K29</f>
        <v>2370</v>
      </c>
      <c r="D11" s="4"/>
      <c r="E11" s="4"/>
      <c r="F11" s="31"/>
      <c r="G11" s="41"/>
      <c r="H11" s="6"/>
      <c r="I11" s="6"/>
      <c r="J11" s="32"/>
      <c r="K11" s="36">
        <f>SUM(K8:K10)</f>
        <v>10400</v>
      </c>
      <c r="L11" s="6"/>
    </row>
    <row r="12" spans="1:12" x14ac:dyDescent="0.35">
      <c r="A12" s="60" t="str">
        <f>G30</f>
        <v>Variety Show</v>
      </c>
      <c r="B12" s="4">
        <v>7</v>
      </c>
      <c r="C12" s="27">
        <f>K36</f>
        <v>7700</v>
      </c>
      <c r="D12" s="4"/>
      <c r="E12" s="4"/>
      <c r="F12" s="31">
        <v>2</v>
      </c>
      <c r="G12" s="34" t="s">
        <v>63</v>
      </c>
      <c r="H12" s="6"/>
      <c r="I12" s="6"/>
      <c r="J12" s="32"/>
      <c r="K12" s="33"/>
      <c r="L12" s="6"/>
    </row>
    <row r="13" spans="1:12" x14ac:dyDescent="0.35">
      <c r="A13" s="60" t="str">
        <f>G37</f>
        <v>Mr &amp; Miss Academy</v>
      </c>
      <c r="B13" s="4">
        <v>8</v>
      </c>
      <c r="C13" s="27">
        <f>K43</f>
        <v>8700</v>
      </c>
      <c r="D13" s="4"/>
      <c r="E13" s="4"/>
      <c r="F13" s="31"/>
      <c r="G13" s="35" t="s">
        <v>84</v>
      </c>
      <c r="H13" s="6" t="s">
        <v>30</v>
      </c>
      <c r="I13" s="5">
        <v>2</v>
      </c>
      <c r="J13" s="32">
        <v>50</v>
      </c>
      <c r="K13" s="33">
        <f>I13*J13</f>
        <v>100</v>
      </c>
      <c r="L13" s="6"/>
    </row>
    <row r="14" spans="1:12" x14ac:dyDescent="0.35">
      <c r="A14" s="60" t="str">
        <f>G44</f>
        <v>MASC Ball</v>
      </c>
      <c r="B14" s="4">
        <v>9</v>
      </c>
      <c r="C14" s="27">
        <f>K47</f>
        <v>11000</v>
      </c>
      <c r="D14" s="4"/>
      <c r="E14" s="4"/>
      <c r="F14" s="31"/>
      <c r="G14" s="35" t="s">
        <v>85</v>
      </c>
      <c r="H14" s="6" t="s">
        <v>30</v>
      </c>
      <c r="I14" s="5">
        <v>2</v>
      </c>
      <c r="J14" s="32">
        <v>90</v>
      </c>
      <c r="K14" s="33">
        <f>I14*J14</f>
        <v>180</v>
      </c>
      <c r="L14" s="6"/>
    </row>
    <row r="15" spans="1:12" x14ac:dyDescent="0.35">
      <c r="A15" s="60" t="str">
        <f>G48</f>
        <v>Sport Equipment</v>
      </c>
      <c r="B15" s="4">
        <v>10</v>
      </c>
      <c r="C15" s="27">
        <f>K54</f>
        <v>16408</v>
      </c>
      <c r="D15" s="4"/>
      <c r="E15" s="4"/>
      <c r="F15" s="31"/>
      <c r="G15" s="6"/>
      <c r="H15" s="6"/>
      <c r="I15" s="6"/>
      <c r="J15" s="32"/>
      <c r="K15" s="36">
        <f>SUM(K13:K14)</f>
        <v>280</v>
      </c>
      <c r="L15" s="6"/>
    </row>
    <row r="16" spans="1:12" x14ac:dyDescent="0.35">
      <c r="A16" s="60" t="str">
        <f>G55</f>
        <v>Day Care Revamp</v>
      </c>
      <c r="B16" s="4">
        <v>11</v>
      </c>
      <c r="C16" s="28">
        <f>K65</f>
        <v>8632</v>
      </c>
      <c r="F16" s="31">
        <v>3</v>
      </c>
      <c r="G16" s="34" t="s">
        <v>72</v>
      </c>
      <c r="H16" s="6"/>
      <c r="I16" s="6"/>
      <c r="J16" s="32"/>
      <c r="K16" s="58"/>
    </row>
    <row r="17" spans="1:11" x14ac:dyDescent="0.35">
      <c r="A17" s="60" t="str">
        <f>G66</f>
        <v>Little Library</v>
      </c>
      <c r="B17" s="4">
        <v>12</v>
      </c>
      <c r="C17" s="28">
        <f>K68</f>
        <v>2700</v>
      </c>
      <c r="F17" s="31"/>
      <c r="G17" s="53" t="s">
        <v>86</v>
      </c>
      <c r="H17" s="6" t="s">
        <v>20</v>
      </c>
      <c r="I17" s="6">
        <v>3</v>
      </c>
      <c r="J17" s="32">
        <v>300</v>
      </c>
      <c r="K17" s="33">
        <f>I17*J17</f>
        <v>900</v>
      </c>
    </row>
    <row r="18" spans="1:11" x14ac:dyDescent="0.35">
      <c r="A18" s="60" t="str">
        <f>G69</f>
        <v>67 Minutes for Mandela Day</v>
      </c>
      <c r="B18" s="4">
        <v>13</v>
      </c>
      <c r="C18" s="28">
        <f>K82</f>
        <v>2865.5</v>
      </c>
      <c r="F18" s="31"/>
      <c r="G18" s="52" t="s">
        <v>87</v>
      </c>
      <c r="H18" s="6" t="s">
        <v>22</v>
      </c>
      <c r="I18" s="6">
        <v>12</v>
      </c>
      <c r="J18" s="54">
        <v>25</v>
      </c>
      <c r="K18" s="33">
        <f>I18*J18</f>
        <v>300</v>
      </c>
    </row>
    <row r="19" spans="1:11" x14ac:dyDescent="0.35">
      <c r="C19" s="48">
        <f>SUM(C6:C18)</f>
        <v>74755.5</v>
      </c>
      <c r="F19" s="31"/>
      <c r="G19" s="53" t="s">
        <v>88</v>
      </c>
      <c r="H19" s="6" t="s">
        <v>22</v>
      </c>
      <c r="I19" s="6">
        <v>12</v>
      </c>
      <c r="J19" s="54">
        <v>25</v>
      </c>
      <c r="K19" s="33">
        <f>I19*J19</f>
        <v>300</v>
      </c>
    </row>
    <row r="20" spans="1:11" x14ac:dyDescent="0.35">
      <c r="F20" s="31"/>
      <c r="G20" s="10"/>
      <c r="H20" s="6"/>
      <c r="I20" s="6"/>
      <c r="J20" s="32"/>
      <c r="K20" s="59">
        <f>SUM(K17:K19)</f>
        <v>1500</v>
      </c>
    </row>
    <row r="21" spans="1:11" x14ac:dyDescent="0.35">
      <c r="F21" s="31">
        <v>4</v>
      </c>
      <c r="G21" s="34" t="s">
        <v>73</v>
      </c>
      <c r="H21" s="6"/>
      <c r="I21" s="6"/>
      <c r="J21" s="32"/>
      <c r="K21" s="58"/>
    </row>
    <row r="22" spans="1:11" x14ac:dyDescent="0.35">
      <c r="F22" s="31"/>
      <c r="G22" s="53" t="s">
        <v>89</v>
      </c>
      <c r="H22" s="6" t="s">
        <v>30</v>
      </c>
      <c r="I22" s="6">
        <v>10</v>
      </c>
      <c r="J22" s="32">
        <v>20</v>
      </c>
      <c r="K22" s="33">
        <f>I22*J22</f>
        <v>200</v>
      </c>
    </row>
    <row r="23" spans="1:11" ht="14.5" customHeight="1" x14ac:dyDescent="0.35">
      <c r="A23" t="s">
        <v>358</v>
      </c>
      <c r="F23" s="31"/>
      <c r="G23" s="55" t="s">
        <v>90</v>
      </c>
      <c r="H23" s="6" t="s">
        <v>21</v>
      </c>
      <c r="I23" s="6">
        <v>4</v>
      </c>
      <c r="J23" s="32">
        <v>250</v>
      </c>
      <c r="K23" s="33">
        <f>I23*J23</f>
        <v>1000</v>
      </c>
    </row>
    <row r="24" spans="1:11" ht="15" customHeight="1" x14ac:dyDescent="0.35">
      <c r="F24" s="31"/>
      <c r="G24" s="14"/>
      <c r="H24" s="6"/>
      <c r="I24" s="6"/>
      <c r="J24" s="32"/>
      <c r="K24" s="59">
        <f>SUM(K22:K23)</f>
        <v>1200</v>
      </c>
    </row>
    <row r="25" spans="1:11" ht="16.899999999999999" customHeight="1" x14ac:dyDescent="0.35">
      <c r="F25" s="31">
        <v>5</v>
      </c>
      <c r="G25" s="34" t="s">
        <v>74</v>
      </c>
      <c r="H25" s="6"/>
      <c r="I25" s="6"/>
      <c r="J25" s="32"/>
      <c r="K25" s="58"/>
    </row>
    <row r="26" spans="1:11" ht="13.9" customHeight="1" x14ac:dyDescent="0.35">
      <c r="F26" s="31"/>
      <c r="G26" s="53" t="s">
        <v>86</v>
      </c>
      <c r="H26" s="6" t="s">
        <v>20</v>
      </c>
      <c r="I26" s="6">
        <v>3</v>
      </c>
      <c r="J26" s="32">
        <v>300</v>
      </c>
      <c r="K26" s="33">
        <f>I26*J26</f>
        <v>900</v>
      </c>
    </row>
    <row r="27" spans="1:11" ht="16.899999999999999" customHeight="1" x14ac:dyDescent="0.35">
      <c r="F27" s="31"/>
      <c r="G27" s="53" t="s">
        <v>91</v>
      </c>
      <c r="H27" s="6" t="s">
        <v>30</v>
      </c>
      <c r="I27" s="6">
        <v>36</v>
      </c>
      <c r="J27" s="32">
        <v>20</v>
      </c>
      <c r="K27" s="33">
        <f>I27*J27</f>
        <v>720</v>
      </c>
    </row>
    <row r="28" spans="1:11" x14ac:dyDescent="0.35">
      <c r="F28" s="31"/>
      <c r="G28" s="53" t="s">
        <v>87</v>
      </c>
      <c r="H28" s="6" t="s">
        <v>22</v>
      </c>
      <c r="I28" s="6">
        <v>30</v>
      </c>
      <c r="J28" s="32">
        <v>25</v>
      </c>
      <c r="K28" s="33">
        <f>I28*J28</f>
        <v>750</v>
      </c>
    </row>
    <row r="29" spans="1:11" x14ac:dyDescent="0.35">
      <c r="F29" s="31"/>
      <c r="G29" s="13"/>
      <c r="H29" s="6"/>
      <c r="I29" s="6"/>
      <c r="J29" s="32"/>
      <c r="K29" s="59">
        <f>SUM(K26:K28)</f>
        <v>2370</v>
      </c>
    </row>
    <row r="30" spans="1:11" x14ac:dyDescent="0.35">
      <c r="F30" s="31">
        <v>6</v>
      </c>
      <c r="G30" s="34" t="s">
        <v>75</v>
      </c>
      <c r="H30" s="6"/>
      <c r="I30" s="6"/>
      <c r="J30" s="32"/>
      <c r="K30" s="58"/>
    </row>
    <row r="31" spans="1:11" x14ac:dyDescent="0.35">
      <c r="F31" s="31"/>
      <c r="G31" s="55" t="s">
        <v>88</v>
      </c>
      <c r="H31" s="6" t="s">
        <v>22</v>
      </c>
      <c r="I31" s="6">
        <v>12</v>
      </c>
      <c r="J31" s="32">
        <v>150</v>
      </c>
      <c r="K31" s="33">
        <f>I31*J31</f>
        <v>1800</v>
      </c>
    </row>
    <row r="32" spans="1:11" x14ac:dyDescent="0.35">
      <c r="F32" s="31"/>
      <c r="G32" s="55" t="s">
        <v>87</v>
      </c>
      <c r="H32" s="6" t="s">
        <v>22</v>
      </c>
      <c r="I32" s="6">
        <v>10</v>
      </c>
      <c r="J32" s="32">
        <v>230</v>
      </c>
      <c r="K32" s="33">
        <f>I32*J32</f>
        <v>2300</v>
      </c>
    </row>
    <row r="33" spans="6:11" x14ac:dyDescent="0.35">
      <c r="F33" s="31"/>
      <c r="G33" s="55" t="s">
        <v>92</v>
      </c>
      <c r="H33" s="6" t="s">
        <v>30</v>
      </c>
      <c r="I33" s="6">
        <v>1</v>
      </c>
      <c r="J33" s="32">
        <v>2500</v>
      </c>
      <c r="K33" s="33">
        <f>I33*J33</f>
        <v>2500</v>
      </c>
    </row>
    <row r="34" spans="6:11" x14ac:dyDescent="0.35">
      <c r="F34" s="31"/>
      <c r="G34" s="55" t="s">
        <v>93</v>
      </c>
      <c r="H34" s="6" t="s">
        <v>19</v>
      </c>
      <c r="I34" s="6">
        <v>1</v>
      </c>
      <c r="J34" s="32">
        <v>1000</v>
      </c>
      <c r="K34" s="33">
        <f>I34*J34</f>
        <v>1000</v>
      </c>
    </row>
    <row r="35" spans="6:11" x14ac:dyDescent="0.35">
      <c r="F35" s="31"/>
      <c r="G35" s="55" t="s">
        <v>94</v>
      </c>
      <c r="H35" s="6" t="s">
        <v>8</v>
      </c>
      <c r="I35" s="6">
        <v>10</v>
      </c>
      <c r="J35" s="32">
        <v>10</v>
      </c>
      <c r="K35" s="33">
        <f>I35*J35</f>
        <v>100</v>
      </c>
    </row>
    <row r="36" spans="6:11" x14ac:dyDescent="0.35">
      <c r="F36" s="31"/>
      <c r="G36" s="13"/>
      <c r="H36" s="6"/>
      <c r="I36" s="6"/>
      <c r="J36" s="32"/>
      <c r="K36" s="59">
        <f>SUM(K31:K35)</f>
        <v>7700</v>
      </c>
    </row>
    <row r="37" spans="6:11" x14ac:dyDescent="0.35">
      <c r="F37" s="31">
        <v>7</v>
      </c>
      <c r="G37" s="34" t="s">
        <v>76</v>
      </c>
      <c r="H37" s="6"/>
      <c r="I37" s="6"/>
      <c r="J37" s="32"/>
      <c r="K37" s="58"/>
    </row>
    <row r="38" spans="6:11" x14ac:dyDescent="0.35">
      <c r="F38" s="31"/>
      <c r="G38" s="55" t="s">
        <v>95</v>
      </c>
      <c r="H38" s="6" t="s">
        <v>22</v>
      </c>
      <c r="I38" s="6">
        <v>2</v>
      </c>
      <c r="J38" s="32">
        <v>350</v>
      </c>
      <c r="K38" s="33">
        <f>I38*J38</f>
        <v>700</v>
      </c>
    </row>
    <row r="39" spans="6:11" x14ac:dyDescent="0.35">
      <c r="F39" s="31"/>
      <c r="G39" s="55" t="s">
        <v>96</v>
      </c>
      <c r="H39" s="6" t="s">
        <v>21</v>
      </c>
      <c r="I39" s="6">
        <v>6</v>
      </c>
      <c r="J39" s="32">
        <v>400</v>
      </c>
      <c r="K39" s="33">
        <f>I39*J39</f>
        <v>2400</v>
      </c>
    </row>
    <row r="40" spans="6:11" x14ac:dyDescent="0.35">
      <c r="F40" s="31"/>
      <c r="G40" s="55" t="s">
        <v>97</v>
      </c>
      <c r="H40" s="6" t="s">
        <v>21</v>
      </c>
      <c r="I40" s="6">
        <v>5</v>
      </c>
      <c r="J40" s="32">
        <v>400</v>
      </c>
      <c r="K40" s="33">
        <f>I40*J40</f>
        <v>2000</v>
      </c>
    </row>
    <row r="41" spans="6:11" x14ac:dyDescent="0.35">
      <c r="F41" s="31"/>
      <c r="G41" s="55" t="s">
        <v>92</v>
      </c>
      <c r="H41" s="6" t="s">
        <v>30</v>
      </c>
      <c r="I41" s="6">
        <v>1</v>
      </c>
      <c r="J41" s="32">
        <v>3500</v>
      </c>
      <c r="K41" s="33">
        <f>I41*J41</f>
        <v>3500</v>
      </c>
    </row>
    <row r="42" spans="6:11" x14ac:dyDescent="0.35">
      <c r="F42" s="31"/>
      <c r="G42" s="55" t="s">
        <v>94</v>
      </c>
      <c r="H42" s="6" t="s">
        <v>8</v>
      </c>
      <c r="I42" s="6">
        <v>10</v>
      </c>
      <c r="J42" s="32">
        <v>10</v>
      </c>
      <c r="K42" s="33">
        <f>I42*J42</f>
        <v>100</v>
      </c>
    </row>
    <row r="43" spans="6:11" x14ac:dyDescent="0.35">
      <c r="F43" s="31"/>
      <c r="G43" s="51"/>
      <c r="H43" s="6"/>
      <c r="I43" s="6"/>
      <c r="J43" s="32"/>
      <c r="K43" s="59">
        <f>SUM(K38:K42)</f>
        <v>8700</v>
      </c>
    </row>
    <row r="44" spans="6:11" x14ac:dyDescent="0.35">
      <c r="F44" s="31">
        <v>8</v>
      </c>
      <c r="G44" s="56" t="s">
        <v>77</v>
      </c>
      <c r="H44" s="6"/>
      <c r="I44" s="6"/>
      <c r="J44" s="32"/>
      <c r="K44" s="58"/>
    </row>
    <row r="45" spans="6:11" x14ac:dyDescent="0.35">
      <c r="F45" s="31"/>
      <c r="G45" s="55" t="s">
        <v>272</v>
      </c>
      <c r="H45" s="6" t="s">
        <v>30</v>
      </c>
      <c r="I45" s="6">
        <v>1</v>
      </c>
      <c r="J45" s="32">
        <v>10000</v>
      </c>
      <c r="K45" s="33">
        <f>I45*J45</f>
        <v>10000</v>
      </c>
    </row>
    <row r="46" spans="6:11" x14ac:dyDescent="0.35">
      <c r="F46" s="31"/>
      <c r="G46" s="53" t="s">
        <v>98</v>
      </c>
      <c r="H46" s="6" t="s">
        <v>21</v>
      </c>
      <c r="I46" s="6">
        <v>1</v>
      </c>
      <c r="J46" s="32">
        <v>1000</v>
      </c>
      <c r="K46" s="33">
        <f>I46*J46</f>
        <v>1000</v>
      </c>
    </row>
    <row r="47" spans="6:11" x14ac:dyDescent="0.35">
      <c r="F47" s="31"/>
      <c r="G47" s="7"/>
      <c r="H47" s="6"/>
      <c r="I47" s="6"/>
      <c r="J47" s="32"/>
      <c r="K47" s="59">
        <f>SUM(K45:K46)</f>
        <v>11000</v>
      </c>
    </row>
    <row r="48" spans="6:11" x14ac:dyDescent="0.35">
      <c r="F48" s="31">
        <v>9</v>
      </c>
      <c r="G48" s="51" t="s">
        <v>99</v>
      </c>
      <c r="H48" s="6"/>
      <c r="I48" s="6"/>
      <c r="J48" s="32"/>
      <c r="K48" s="58"/>
    </row>
    <row r="49" spans="6:11" x14ac:dyDescent="0.35">
      <c r="F49" s="31"/>
      <c r="G49" s="53" t="s">
        <v>100</v>
      </c>
      <c r="H49" s="6" t="s">
        <v>20</v>
      </c>
      <c r="I49" s="6">
        <v>14</v>
      </c>
      <c r="J49" s="32">
        <v>500</v>
      </c>
      <c r="K49" s="33">
        <f>I49*J49</f>
        <v>7000</v>
      </c>
    </row>
    <row r="50" spans="6:11" x14ac:dyDescent="0.35">
      <c r="F50" s="31"/>
      <c r="G50" s="53" t="s">
        <v>101</v>
      </c>
      <c r="H50" s="6" t="s">
        <v>20</v>
      </c>
      <c r="I50" s="6">
        <v>14</v>
      </c>
      <c r="J50" s="32">
        <v>250</v>
      </c>
      <c r="K50" s="33">
        <f t="shared" ref="K50:K53" si="1">I50*J50</f>
        <v>3500</v>
      </c>
    </row>
    <row r="51" spans="6:11" x14ac:dyDescent="0.35">
      <c r="F51" s="31"/>
      <c r="G51" s="53" t="s">
        <v>102</v>
      </c>
      <c r="H51" s="6" t="s">
        <v>20</v>
      </c>
      <c r="I51" s="6">
        <v>2</v>
      </c>
      <c r="J51" s="32">
        <v>200</v>
      </c>
      <c r="K51" s="33">
        <f t="shared" si="1"/>
        <v>400</v>
      </c>
    </row>
    <row r="52" spans="6:11" x14ac:dyDescent="0.35">
      <c r="F52" s="31"/>
      <c r="G52" s="53" t="s">
        <v>275</v>
      </c>
      <c r="H52" s="6" t="s">
        <v>20</v>
      </c>
      <c r="I52" s="6">
        <v>14</v>
      </c>
      <c r="J52" s="32">
        <v>322</v>
      </c>
      <c r="K52" s="33">
        <f t="shared" si="1"/>
        <v>4508</v>
      </c>
    </row>
    <row r="53" spans="6:11" x14ac:dyDescent="0.35">
      <c r="F53" s="31"/>
      <c r="G53" s="53" t="s">
        <v>103</v>
      </c>
      <c r="H53" s="6" t="s">
        <v>21</v>
      </c>
      <c r="I53" s="6">
        <v>100</v>
      </c>
      <c r="J53" s="32">
        <v>10</v>
      </c>
      <c r="K53" s="33">
        <f t="shared" si="1"/>
        <v>1000</v>
      </c>
    </row>
    <row r="54" spans="6:11" x14ac:dyDescent="0.35">
      <c r="F54" s="31"/>
      <c r="G54" s="12"/>
      <c r="H54" s="6"/>
      <c r="I54" s="6"/>
      <c r="J54" s="32"/>
      <c r="K54" s="59">
        <f>SUM(K49:K53)</f>
        <v>16408</v>
      </c>
    </row>
    <row r="55" spans="6:11" x14ac:dyDescent="0.35">
      <c r="F55" s="31">
        <v>10</v>
      </c>
      <c r="G55" s="57" t="s">
        <v>78</v>
      </c>
      <c r="H55" s="6"/>
      <c r="I55" s="6"/>
      <c r="J55" s="32"/>
      <c r="K55" s="58"/>
    </row>
    <row r="56" spans="6:11" x14ac:dyDescent="0.35">
      <c r="F56" s="31"/>
      <c r="G56" s="52" t="s">
        <v>104</v>
      </c>
      <c r="H56" s="6" t="s">
        <v>28</v>
      </c>
      <c r="I56" s="6">
        <v>2</v>
      </c>
      <c r="J56" s="32">
        <v>300</v>
      </c>
      <c r="K56" s="33">
        <f t="shared" ref="K56:K64" si="2">I56*J56</f>
        <v>600</v>
      </c>
    </row>
    <row r="57" spans="6:11" x14ac:dyDescent="0.35">
      <c r="F57" s="31"/>
      <c r="G57" s="52" t="s">
        <v>105</v>
      </c>
      <c r="H57" s="6" t="s">
        <v>28</v>
      </c>
      <c r="I57" s="6">
        <v>2</v>
      </c>
      <c r="J57" s="32">
        <v>120</v>
      </c>
      <c r="K57" s="33">
        <f t="shared" si="2"/>
        <v>240</v>
      </c>
    </row>
    <row r="58" spans="6:11" x14ac:dyDescent="0.35">
      <c r="F58" s="31"/>
      <c r="G58" s="53" t="s">
        <v>271</v>
      </c>
      <c r="H58" s="6" t="s">
        <v>28</v>
      </c>
      <c r="I58" s="6">
        <v>2</v>
      </c>
      <c r="J58" s="32">
        <v>1395</v>
      </c>
      <c r="K58" s="33">
        <f t="shared" si="2"/>
        <v>2790</v>
      </c>
    </row>
    <row r="59" spans="6:11" x14ac:dyDescent="0.35">
      <c r="F59" s="31"/>
      <c r="G59" s="52" t="s">
        <v>106</v>
      </c>
      <c r="H59" s="6" t="s">
        <v>28</v>
      </c>
      <c r="I59" s="6">
        <v>2</v>
      </c>
      <c r="J59" s="32">
        <v>40</v>
      </c>
      <c r="K59" s="33">
        <f t="shared" si="2"/>
        <v>80</v>
      </c>
    </row>
    <row r="60" spans="6:11" x14ac:dyDescent="0.35">
      <c r="F60" s="31"/>
      <c r="G60" s="52" t="s">
        <v>107</v>
      </c>
      <c r="H60" s="6" t="s">
        <v>28</v>
      </c>
      <c r="I60" s="6">
        <v>2</v>
      </c>
      <c r="J60" s="32">
        <v>215</v>
      </c>
      <c r="K60" s="33">
        <f t="shared" si="2"/>
        <v>430</v>
      </c>
    </row>
    <row r="61" spans="6:11" x14ac:dyDescent="0.35">
      <c r="F61" s="31"/>
      <c r="G61" s="52" t="s">
        <v>108</v>
      </c>
      <c r="H61" s="6" t="s">
        <v>28</v>
      </c>
      <c r="I61" s="6">
        <v>2</v>
      </c>
      <c r="J61" s="32">
        <v>300</v>
      </c>
      <c r="K61" s="33">
        <f t="shared" si="2"/>
        <v>600</v>
      </c>
    </row>
    <row r="62" spans="6:11" x14ac:dyDescent="0.35">
      <c r="F62" s="31"/>
      <c r="G62" s="52" t="s">
        <v>109</v>
      </c>
      <c r="H62" s="6" t="s">
        <v>28</v>
      </c>
      <c r="I62" s="6">
        <v>2</v>
      </c>
      <c r="J62" s="32">
        <v>196</v>
      </c>
      <c r="K62" s="33">
        <f t="shared" si="2"/>
        <v>392</v>
      </c>
    </row>
    <row r="63" spans="6:11" x14ac:dyDescent="0.35">
      <c r="F63" s="31"/>
      <c r="G63" s="52" t="s">
        <v>110</v>
      </c>
      <c r="H63" s="6" t="s">
        <v>28</v>
      </c>
      <c r="I63" s="6">
        <v>10</v>
      </c>
      <c r="J63" s="32">
        <v>150</v>
      </c>
      <c r="K63" s="33">
        <f t="shared" si="2"/>
        <v>1500</v>
      </c>
    </row>
    <row r="64" spans="6:11" x14ac:dyDescent="0.35">
      <c r="F64" s="31"/>
      <c r="G64" s="35" t="s">
        <v>111</v>
      </c>
      <c r="H64" s="6" t="s">
        <v>28</v>
      </c>
      <c r="I64" s="6">
        <v>40</v>
      </c>
      <c r="J64" s="32">
        <v>50</v>
      </c>
      <c r="K64" s="33">
        <f t="shared" si="2"/>
        <v>2000</v>
      </c>
    </row>
    <row r="65" spans="6:11" x14ac:dyDescent="0.35">
      <c r="F65" s="31"/>
      <c r="G65" s="6"/>
      <c r="H65" s="6"/>
      <c r="I65" s="6"/>
      <c r="J65" s="32"/>
      <c r="K65" s="59">
        <f>SUM(K56:K64)</f>
        <v>8632</v>
      </c>
    </row>
    <row r="66" spans="6:11" x14ac:dyDescent="0.35">
      <c r="F66" s="31"/>
      <c r="G66" s="47" t="s">
        <v>79</v>
      </c>
      <c r="H66" s="6"/>
      <c r="I66" s="6"/>
      <c r="J66" s="32"/>
      <c r="K66" s="58"/>
    </row>
    <row r="67" spans="6:11" x14ac:dyDescent="0.35">
      <c r="F67" s="31"/>
      <c r="G67" s="61" t="s">
        <v>112</v>
      </c>
      <c r="H67" s="6" t="s">
        <v>28</v>
      </c>
      <c r="I67" s="6">
        <v>1</v>
      </c>
      <c r="J67" s="32">
        <v>2700</v>
      </c>
      <c r="K67" s="33">
        <f t="shared" ref="K67" si="3">I67*J67</f>
        <v>2700</v>
      </c>
    </row>
    <row r="68" spans="6:11" x14ac:dyDescent="0.35">
      <c r="F68" s="31"/>
      <c r="G68" s="6"/>
      <c r="H68" s="6"/>
      <c r="I68" s="6"/>
      <c r="J68" s="32"/>
      <c r="K68" s="59">
        <f>SUM(K67:K67)</f>
        <v>2700</v>
      </c>
    </row>
    <row r="69" spans="6:11" x14ac:dyDescent="0.35">
      <c r="F69" s="31"/>
      <c r="G69" s="47" t="s">
        <v>113</v>
      </c>
      <c r="H69" s="6"/>
      <c r="I69" s="6"/>
      <c r="J69" s="32"/>
      <c r="K69" s="58"/>
    </row>
    <row r="70" spans="6:11" x14ac:dyDescent="0.35">
      <c r="F70" s="31"/>
      <c r="G70" s="35" t="s">
        <v>114</v>
      </c>
      <c r="H70" s="6" t="s">
        <v>28</v>
      </c>
      <c r="I70" s="6">
        <v>5</v>
      </c>
      <c r="J70" s="32">
        <v>35</v>
      </c>
      <c r="K70" s="33">
        <f t="shared" ref="K70:K81" si="4">I70*J70</f>
        <v>175</v>
      </c>
    </row>
    <row r="71" spans="6:11" x14ac:dyDescent="0.35">
      <c r="F71" s="31"/>
      <c r="G71" s="35" t="s">
        <v>115</v>
      </c>
      <c r="H71" s="6" t="s">
        <v>28</v>
      </c>
      <c r="I71" s="6">
        <v>5</v>
      </c>
      <c r="J71" s="32">
        <v>43</v>
      </c>
      <c r="K71" s="33">
        <f t="shared" si="4"/>
        <v>215</v>
      </c>
    </row>
    <row r="72" spans="6:11" x14ac:dyDescent="0.35">
      <c r="F72" s="31"/>
      <c r="G72" s="35" t="s">
        <v>116</v>
      </c>
      <c r="H72" s="6" t="s">
        <v>28</v>
      </c>
      <c r="I72" s="6">
        <v>2</v>
      </c>
      <c r="J72" s="32">
        <v>30</v>
      </c>
      <c r="K72" s="33">
        <f t="shared" si="4"/>
        <v>60</v>
      </c>
    </row>
    <row r="73" spans="6:11" x14ac:dyDescent="0.35">
      <c r="F73" s="31"/>
      <c r="G73" s="35" t="s">
        <v>117</v>
      </c>
      <c r="H73" s="6" t="s">
        <v>28</v>
      </c>
      <c r="I73" s="6">
        <v>5</v>
      </c>
      <c r="J73" s="32">
        <v>10</v>
      </c>
      <c r="K73" s="33">
        <f t="shared" si="4"/>
        <v>50</v>
      </c>
    </row>
    <row r="74" spans="6:11" x14ac:dyDescent="0.35">
      <c r="F74" s="31"/>
      <c r="G74" s="35" t="s">
        <v>118</v>
      </c>
      <c r="H74" s="6" t="s">
        <v>28</v>
      </c>
      <c r="I74" s="6">
        <v>1</v>
      </c>
      <c r="J74" s="32">
        <v>486.5</v>
      </c>
      <c r="K74" s="33">
        <f t="shared" si="4"/>
        <v>486.5</v>
      </c>
    </row>
    <row r="75" spans="6:11" x14ac:dyDescent="0.35">
      <c r="F75" s="31"/>
      <c r="G75" s="35" t="s">
        <v>119</v>
      </c>
      <c r="H75" s="6" t="s">
        <v>28</v>
      </c>
      <c r="I75" s="6">
        <v>20</v>
      </c>
      <c r="J75" s="32">
        <v>30</v>
      </c>
      <c r="K75" s="33">
        <f t="shared" si="4"/>
        <v>600</v>
      </c>
    </row>
    <row r="76" spans="6:11" x14ac:dyDescent="0.35">
      <c r="F76" s="31"/>
      <c r="G76" s="35" t="s">
        <v>120</v>
      </c>
      <c r="H76" s="6" t="s">
        <v>28</v>
      </c>
      <c r="I76" s="6">
        <v>20</v>
      </c>
      <c r="J76" s="32">
        <v>7</v>
      </c>
      <c r="K76" s="33">
        <f t="shared" si="4"/>
        <v>140</v>
      </c>
    </row>
    <row r="77" spans="6:11" x14ac:dyDescent="0.35">
      <c r="F77" s="31"/>
      <c r="G77" s="35" t="s">
        <v>121</v>
      </c>
      <c r="H77" s="6" t="s">
        <v>28</v>
      </c>
      <c r="I77" s="6">
        <v>20</v>
      </c>
      <c r="J77" s="32">
        <v>10</v>
      </c>
      <c r="K77" s="33">
        <f t="shared" si="4"/>
        <v>200</v>
      </c>
    </row>
    <row r="78" spans="6:11" x14ac:dyDescent="0.35">
      <c r="F78" s="31"/>
      <c r="G78" s="35" t="s">
        <v>122</v>
      </c>
      <c r="H78" s="6" t="s">
        <v>28</v>
      </c>
      <c r="I78" s="6">
        <v>3</v>
      </c>
      <c r="J78" s="32">
        <v>29</v>
      </c>
      <c r="K78" s="33">
        <f t="shared" si="4"/>
        <v>87</v>
      </c>
    </row>
    <row r="79" spans="6:11" x14ac:dyDescent="0.35">
      <c r="F79" s="31"/>
      <c r="G79" s="35" t="s">
        <v>123</v>
      </c>
      <c r="H79" s="6" t="s">
        <v>28</v>
      </c>
      <c r="I79" s="6">
        <v>4</v>
      </c>
      <c r="J79" s="32">
        <v>95</v>
      </c>
      <c r="K79" s="33">
        <f t="shared" si="4"/>
        <v>380</v>
      </c>
    </row>
    <row r="80" spans="6:11" x14ac:dyDescent="0.35">
      <c r="F80" s="31"/>
      <c r="G80" s="35" t="s">
        <v>124</v>
      </c>
      <c r="H80" s="6" t="s">
        <v>28</v>
      </c>
      <c r="I80" s="6">
        <v>4</v>
      </c>
      <c r="J80" s="32">
        <v>103</v>
      </c>
      <c r="K80" s="33">
        <f t="shared" si="4"/>
        <v>412</v>
      </c>
    </row>
    <row r="81" spans="6:11" x14ac:dyDescent="0.35">
      <c r="F81" s="31"/>
      <c r="G81" s="35" t="s">
        <v>125</v>
      </c>
      <c r="H81" s="6" t="s">
        <v>28</v>
      </c>
      <c r="I81" s="6">
        <v>2</v>
      </c>
      <c r="J81" s="32">
        <v>30</v>
      </c>
      <c r="K81" s="33">
        <f t="shared" si="4"/>
        <v>60</v>
      </c>
    </row>
    <row r="82" spans="6:11" ht="15" thickBot="1" x14ac:dyDescent="0.4">
      <c r="F82" s="37"/>
      <c r="G82" s="23"/>
      <c r="H82" s="23"/>
      <c r="I82" s="23"/>
      <c r="J82" s="38"/>
      <c r="K82" s="49">
        <f>SUM(K70:K81)</f>
        <v>2865.5</v>
      </c>
    </row>
    <row r="105" spans="4:4" x14ac:dyDescent="0.35">
      <c r="D105" s="6"/>
    </row>
    <row r="106" spans="4:4" x14ac:dyDescent="0.35">
      <c r="D106" s="6"/>
    </row>
    <row r="107" spans="4:4" x14ac:dyDescent="0.35">
      <c r="D107" s="6"/>
    </row>
    <row r="108" spans="4:4" x14ac:dyDescent="0.35">
      <c r="D108" s="6"/>
    </row>
    <row r="109" spans="4:4" x14ac:dyDescent="0.35">
      <c r="D109" s="6"/>
    </row>
    <row r="110" spans="4:4" x14ac:dyDescent="0.35">
      <c r="D110" s="6"/>
    </row>
    <row r="111" spans="4:4" x14ac:dyDescent="0.35">
      <c r="D111" s="6"/>
    </row>
    <row r="112" spans="4:4" x14ac:dyDescent="0.35">
      <c r="D112" s="6"/>
    </row>
    <row r="113" spans="4:4" x14ac:dyDescent="0.35">
      <c r="D113" s="6"/>
    </row>
    <row r="114" spans="4:4" x14ac:dyDescent="0.35">
      <c r="D114" s="6"/>
    </row>
    <row r="115" spans="4:4" x14ac:dyDescent="0.35">
      <c r="D115" s="6"/>
    </row>
    <row r="116" spans="4:4" x14ac:dyDescent="0.35">
      <c r="D116" s="6"/>
    </row>
    <row r="117" spans="4:4" x14ac:dyDescent="0.35">
      <c r="D117" s="6"/>
    </row>
    <row r="118" spans="4:4" x14ac:dyDescent="0.35">
      <c r="D118" s="6"/>
    </row>
    <row r="119" spans="4:4" x14ac:dyDescent="0.35">
      <c r="D119" s="6"/>
    </row>
    <row r="120" spans="4:4" x14ac:dyDescent="0.35">
      <c r="D120" s="6"/>
    </row>
    <row r="121" spans="4:4" x14ac:dyDescent="0.35">
      <c r="D121" s="6"/>
    </row>
    <row r="122" spans="4:4" x14ac:dyDescent="0.35">
      <c r="D122" s="6"/>
    </row>
    <row r="123" spans="4:4" x14ac:dyDescent="0.35">
      <c r="D123" s="6"/>
    </row>
    <row r="124" spans="4:4" x14ac:dyDescent="0.35">
      <c r="D124" s="6"/>
    </row>
    <row r="125" spans="4:4" x14ac:dyDescent="0.35">
      <c r="D125" s="6"/>
    </row>
    <row r="126" spans="4:4" x14ac:dyDescent="0.35">
      <c r="D126" s="6"/>
    </row>
    <row r="127" spans="4:4" x14ac:dyDescent="0.35">
      <c r="D127" s="6"/>
    </row>
    <row r="128" spans="4:4" x14ac:dyDescent="0.35">
      <c r="D128" s="6"/>
    </row>
    <row r="129" spans="4:4" x14ac:dyDescent="0.35">
      <c r="D129" s="6"/>
    </row>
    <row r="130" spans="4:4" x14ac:dyDescent="0.35">
      <c r="D130" s="6"/>
    </row>
  </sheetData>
  <mergeCells count="1">
    <mergeCell ref="F5:K5"/>
  </mergeCells>
  <dataValidations count="1">
    <dataValidation type="list" allowBlank="1" showInputMessage="1" showErrorMessage="1" sqref="H7:H93">
      <formula1>Expense_Types</formula1>
    </dataValidation>
  </dataValidations>
  <hyperlinks>
    <hyperlink ref="A7" location="MASC!G7" display="MASC!G7"/>
    <hyperlink ref="A8" location="MASC!G12" display="MASC!G12"/>
    <hyperlink ref="A9" location="MASC!G16" display="MASC!G16"/>
    <hyperlink ref="A10" location="MASC!G25" display="MASC!G25"/>
    <hyperlink ref="A11" location="MASC!G29" display="MASC!G29"/>
    <hyperlink ref="A12" location="MASC!G34" display="MASC!G34"/>
    <hyperlink ref="A13" location="MASC!G41" display="MASC!G41"/>
    <hyperlink ref="A14" location="MASC!G48" display="MASC!G48"/>
    <hyperlink ref="A15" location="MASC!G52" display="MASC!G52"/>
    <hyperlink ref="A16" location="MASC!G60" display="MASC!G60"/>
    <hyperlink ref="A17" location="MASC!G71" display="MASC!G71"/>
    <hyperlink ref="A18" location="MASC!G104" display="MASC!G104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workbookViewId="0">
      <selection activeCell="I42" sqref="I42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2.54296875" style="64" bestFit="1" customWidth="1"/>
    <col min="6" max="6" width="9.1796875" style="8"/>
    <col min="7" max="7" width="30" bestFit="1" customWidth="1"/>
    <col min="8" max="8" width="28.7265625" bestFit="1" customWidth="1"/>
    <col min="10" max="10" width="11.54296875" style="27" bestFit="1" customWidth="1"/>
    <col min="11" max="11" width="11.54296875" bestFit="1" customWidth="1"/>
    <col min="12" max="12" width="16.7265625" bestFit="1" customWidth="1"/>
  </cols>
  <sheetData>
    <row r="1" spans="1:11" x14ac:dyDescent="0.35">
      <c r="A1" s="17" t="s">
        <v>2</v>
      </c>
    </row>
    <row r="3" spans="1:11" x14ac:dyDescent="0.35">
      <c r="A3" s="4" t="s">
        <v>51</v>
      </c>
      <c r="B3" s="4"/>
      <c r="C3" s="64">
        <f>C21</f>
        <v>56968.890000000014</v>
      </c>
      <c r="D3" s="4"/>
      <c r="E3" s="4"/>
      <c r="G3" s="4"/>
      <c r="H3" s="4"/>
      <c r="I3" s="4"/>
      <c r="K3" s="27"/>
    </row>
    <row r="4" spans="1:11" ht="15" thickBot="1" x14ac:dyDescent="0.4">
      <c r="A4" s="4"/>
      <c r="B4" s="4"/>
      <c r="D4" s="4"/>
      <c r="E4" s="4"/>
      <c r="F4" s="50"/>
      <c r="G4" s="6"/>
      <c r="H4" s="6"/>
      <c r="I4" s="6"/>
      <c r="J4" s="32"/>
      <c r="K4" s="32"/>
    </row>
    <row r="5" spans="1:11" x14ac:dyDescent="0.35">
      <c r="A5" s="1" t="s">
        <v>54</v>
      </c>
      <c r="B5" s="1" t="s">
        <v>53</v>
      </c>
      <c r="C5" s="7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1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42" t="s">
        <v>61</v>
      </c>
      <c r="J6" s="43" t="s">
        <v>62</v>
      </c>
      <c r="K6" s="44" t="s">
        <v>52</v>
      </c>
    </row>
    <row r="7" spans="1:11" x14ac:dyDescent="0.35">
      <c r="A7" s="4" t="str">
        <f>G7</f>
        <v>Paraphernalia</v>
      </c>
      <c r="B7" s="4">
        <v>1</v>
      </c>
      <c r="C7" s="64">
        <f>K9</f>
        <v>5000</v>
      </c>
      <c r="D7" s="4"/>
      <c r="E7" s="4"/>
      <c r="F7" s="31">
        <v>1</v>
      </c>
      <c r="G7" s="51" t="s">
        <v>126</v>
      </c>
      <c r="H7" s="6"/>
      <c r="I7" s="6"/>
      <c r="J7" s="32"/>
      <c r="K7" s="33"/>
    </row>
    <row r="8" spans="1:11" x14ac:dyDescent="0.35">
      <c r="A8" s="4" t="str">
        <f>G10</f>
        <v>Administration Costs</v>
      </c>
      <c r="B8" s="4">
        <v>2</v>
      </c>
      <c r="C8" s="64">
        <f>K15</f>
        <v>9198.89</v>
      </c>
      <c r="D8" s="4"/>
      <c r="E8" s="4"/>
      <c r="F8" s="31"/>
      <c r="G8" s="61" t="s">
        <v>269</v>
      </c>
      <c r="H8" s="6" t="s">
        <v>30</v>
      </c>
      <c r="I8" s="6">
        <v>1</v>
      </c>
      <c r="J8" s="32">
        <v>5000</v>
      </c>
      <c r="K8" s="33">
        <f>I8*J8</f>
        <v>5000</v>
      </c>
    </row>
    <row r="9" spans="1:11" x14ac:dyDescent="0.35">
      <c r="A9" s="4" t="str">
        <f>G16</f>
        <v>Executive Committee</v>
      </c>
      <c r="B9" s="4">
        <v>3</v>
      </c>
      <c r="C9" s="65">
        <f>K20</f>
        <v>37200</v>
      </c>
      <c r="D9" s="4"/>
      <c r="E9" s="4"/>
      <c r="F9" s="31"/>
      <c r="G9" s="6"/>
      <c r="H9" s="6"/>
      <c r="I9" s="6"/>
      <c r="J9" s="32"/>
      <c r="K9" s="36">
        <f>SUM(K8)</f>
        <v>5000</v>
      </c>
    </row>
    <row r="10" spans="1:11" x14ac:dyDescent="0.35">
      <c r="A10" s="4" t="str">
        <f>G21</f>
        <v>Collaborations</v>
      </c>
      <c r="B10" s="4">
        <v>4</v>
      </c>
      <c r="C10" s="64">
        <f>K23</f>
        <v>4000</v>
      </c>
      <c r="D10" s="4"/>
      <c r="E10" s="4"/>
      <c r="F10" s="31">
        <v>2</v>
      </c>
      <c r="G10" s="51" t="s">
        <v>127</v>
      </c>
      <c r="H10" s="6"/>
      <c r="I10" s="6"/>
      <c r="J10" s="32"/>
      <c r="K10" s="33"/>
    </row>
    <row r="11" spans="1:11" x14ac:dyDescent="0.35">
      <c r="A11" s="4" t="str">
        <f>G24</f>
        <v>Societies Week</v>
      </c>
      <c r="B11" s="4">
        <v>5</v>
      </c>
      <c r="C11" s="64">
        <f>K26</f>
        <v>5000</v>
      </c>
      <c r="D11" s="4"/>
      <c r="E11" s="4"/>
      <c r="F11" s="31"/>
      <c r="G11" s="61" t="s">
        <v>128</v>
      </c>
      <c r="H11" s="6" t="s">
        <v>23</v>
      </c>
      <c r="I11" s="6">
        <v>1</v>
      </c>
      <c r="J11" s="32">
        <v>5500</v>
      </c>
      <c r="K11" s="33">
        <f>I11*J11</f>
        <v>5500</v>
      </c>
    </row>
    <row r="12" spans="1:11" x14ac:dyDescent="0.35">
      <c r="A12" s="4" t="str">
        <f>G27</f>
        <v>Societies Function</v>
      </c>
      <c r="B12" s="4">
        <v>6</v>
      </c>
      <c r="C12" s="64">
        <f>K31</f>
        <v>24500</v>
      </c>
      <c r="D12" s="4"/>
      <c r="E12" s="4"/>
      <c r="F12" s="31"/>
      <c r="G12" s="61" t="s">
        <v>130</v>
      </c>
      <c r="H12" s="6" t="s">
        <v>23</v>
      </c>
      <c r="I12" s="6">
        <v>1</v>
      </c>
      <c r="J12" s="32">
        <v>500</v>
      </c>
      <c r="K12" s="33">
        <f t="shared" ref="K12:K14" si="0">I12*J12</f>
        <v>500</v>
      </c>
    </row>
    <row r="13" spans="1:11" x14ac:dyDescent="0.35">
      <c r="A13" s="4" t="str">
        <f>G32</f>
        <v>Societies Subsidies</v>
      </c>
      <c r="B13" s="4">
        <v>7</v>
      </c>
      <c r="C13" s="64">
        <f>K34</f>
        <v>10000</v>
      </c>
      <c r="D13" s="4"/>
      <c r="E13" s="4"/>
      <c r="F13" s="31"/>
      <c r="G13" s="61" t="s">
        <v>13</v>
      </c>
      <c r="H13" s="6" t="s">
        <v>13</v>
      </c>
      <c r="I13" s="5">
        <v>1</v>
      </c>
      <c r="J13" s="32">
        <v>2000</v>
      </c>
      <c r="K13" s="33">
        <f t="shared" si="0"/>
        <v>2000</v>
      </c>
    </row>
    <row r="14" spans="1:11" x14ac:dyDescent="0.35">
      <c r="A14" s="4" t="str">
        <f>G35</f>
        <v>Societies Fair</v>
      </c>
      <c r="B14" s="4">
        <v>8</v>
      </c>
      <c r="C14" s="64">
        <f>K37</f>
        <v>50000</v>
      </c>
      <c r="D14" s="4"/>
      <c r="E14" s="4"/>
      <c r="F14" s="31"/>
      <c r="G14" s="61" t="s">
        <v>278</v>
      </c>
      <c r="H14" s="6" t="s">
        <v>26</v>
      </c>
      <c r="I14" s="5">
        <v>77</v>
      </c>
      <c r="J14" s="32">
        <v>15.57</v>
      </c>
      <c r="K14" s="33">
        <f t="shared" si="0"/>
        <v>1198.8900000000001</v>
      </c>
    </row>
    <row r="15" spans="1:11" x14ac:dyDescent="0.35">
      <c r="A15" s="4" t="str">
        <f>G38</f>
        <v>Post-covid Financial Workshop</v>
      </c>
      <c r="B15" s="4">
        <v>9</v>
      </c>
      <c r="C15" s="64">
        <f>K41</f>
        <v>2850</v>
      </c>
      <c r="D15" s="4"/>
      <c r="E15" s="4"/>
      <c r="F15" s="31"/>
      <c r="G15" s="6"/>
      <c r="H15" s="6"/>
      <c r="I15" s="6"/>
      <c r="J15" s="32"/>
      <c r="K15" s="36">
        <f>SUM(K11:K14)</f>
        <v>9198.89</v>
      </c>
    </row>
    <row r="16" spans="1:11" x14ac:dyDescent="0.35">
      <c r="A16" t="str">
        <f>G42</f>
        <v>Navigating University Structures</v>
      </c>
      <c r="B16" s="4">
        <v>12</v>
      </c>
      <c r="C16" s="64">
        <f>K47</f>
        <v>4200</v>
      </c>
      <c r="D16" s="6"/>
      <c r="E16" s="4"/>
      <c r="F16" s="31">
        <v>3</v>
      </c>
      <c r="G16" s="57" t="s">
        <v>66</v>
      </c>
      <c r="H16" s="6"/>
      <c r="I16" s="6"/>
      <c r="J16" s="32"/>
      <c r="K16" s="58"/>
    </row>
    <row r="17" spans="1:11" x14ac:dyDescent="0.35">
      <c r="C17" s="71">
        <f>SUM(C6:C16)</f>
        <v>152948.89000000001</v>
      </c>
      <c r="D17" s="6"/>
      <c r="E17" s="4"/>
      <c r="F17" s="31"/>
      <c r="G17" s="61" t="s">
        <v>270</v>
      </c>
      <c r="H17" s="6" t="s">
        <v>25</v>
      </c>
      <c r="I17" s="6">
        <v>5</v>
      </c>
      <c r="J17" s="32">
        <v>6000</v>
      </c>
      <c r="K17" s="33">
        <f>I17*J17</f>
        <v>30000</v>
      </c>
    </row>
    <row r="18" spans="1:11" x14ac:dyDescent="0.35">
      <c r="A18" s="4" t="s">
        <v>302</v>
      </c>
      <c r="C18" s="64">
        <f>-250*70</f>
        <v>-17500</v>
      </c>
      <c r="D18" s="6"/>
      <c r="E18" s="4"/>
      <c r="F18" s="31"/>
      <c r="G18" s="61" t="s">
        <v>131</v>
      </c>
      <c r="H18" s="6" t="s">
        <v>30</v>
      </c>
      <c r="I18" s="6">
        <v>6</v>
      </c>
      <c r="J18" s="32">
        <v>700</v>
      </c>
      <c r="K18" s="33">
        <f t="shared" ref="K18:K19" si="1">I18*J18</f>
        <v>4200</v>
      </c>
    </row>
    <row r="19" spans="1:11" x14ac:dyDescent="0.35">
      <c r="A19" s="4"/>
      <c r="C19" s="71">
        <f>C17+C18</f>
        <v>135448.89000000001</v>
      </c>
      <c r="D19" s="6"/>
      <c r="E19" s="4"/>
      <c r="F19" s="31"/>
      <c r="G19" s="61" t="s">
        <v>132</v>
      </c>
      <c r="H19" s="6" t="s">
        <v>22</v>
      </c>
      <c r="I19" s="6">
        <v>12</v>
      </c>
      <c r="J19" s="32">
        <v>250</v>
      </c>
      <c r="K19" s="33">
        <f t="shared" si="1"/>
        <v>3000</v>
      </c>
    </row>
    <row r="20" spans="1:11" x14ac:dyDescent="0.35">
      <c r="A20" s="4" t="s">
        <v>144</v>
      </c>
      <c r="C20" s="64">
        <f>-70390-8090</f>
        <v>-78480</v>
      </c>
      <c r="D20" s="5"/>
      <c r="E20" s="2"/>
      <c r="F20" s="31"/>
      <c r="G20" s="6"/>
      <c r="H20" s="6"/>
      <c r="I20" s="6"/>
      <c r="J20" s="32"/>
      <c r="K20" s="36">
        <f>SUM(K17:K19)</f>
        <v>37200</v>
      </c>
    </row>
    <row r="21" spans="1:11" x14ac:dyDescent="0.35">
      <c r="A21" s="4"/>
      <c r="C21" s="71">
        <f>C19+C20</f>
        <v>56968.890000000014</v>
      </c>
      <c r="D21" s="5"/>
      <c r="E21" s="2"/>
      <c r="F21" s="31">
        <v>4</v>
      </c>
      <c r="G21" s="57" t="s">
        <v>133</v>
      </c>
      <c r="H21" s="6"/>
      <c r="I21" s="6"/>
      <c r="J21" s="32"/>
      <c r="K21" s="58"/>
    </row>
    <row r="22" spans="1:11" x14ac:dyDescent="0.35">
      <c r="D22" s="5"/>
      <c r="E22" s="2"/>
      <c r="F22" s="31"/>
      <c r="G22" s="61" t="s">
        <v>134</v>
      </c>
      <c r="H22" s="6" t="s">
        <v>13</v>
      </c>
      <c r="I22" s="6">
        <v>4</v>
      </c>
      <c r="J22" s="32">
        <v>1000</v>
      </c>
      <c r="K22" s="33">
        <f t="shared" ref="K22" si="2">I22*J22</f>
        <v>4000</v>
      </c>
    </row>
    <row r="23" spans="1:11" x14ac:dyDescent="0.35">
      <c r="D23" s="5"/>
      <c r="E23" s="2"/>
      <c r="F23" s="31"/>
      <c r="G23" s="6"/>
      <c r="H23" s="6"/>
      <c r="I23" s="6"/>
      <c r="J23" s="32"/>
      <c r="K23" s="36">
        <f>SUM(K22:K22)</f>
        <v>4000</v>
      </c>
    </row>
    <row r="24" spans="1:11" x14ac:dyDescent="0.35">
      <c r="D24" s="6"/>
      <c r="E24" s="4"/>
      <c r="F24" s="31">
        <v>5</v>
      </c>
      <c r="G24" s="57" t="s">
        <v>135</v>
      </c>
      <c r="H24" s="6"/>
      <c r="I24" s="6"/>
      <c r="J24" s="32"/>
      <c r="K24" s="58"/>
    </row>
    <row r="25" spans="1:11" x14ac:dyDescent="0.35">
      <c r="D25" s="6"/>
      <c r="E25" s="4"/>
      <c r="F25" s="31"/>
      <c r="G25" s="61" t="s">
        <v>363</v>
      </c>
      <c r="H25" s="6" t="s">
        <v>24</v>
      </c>
      <c r="I25" s="6">
        <v>1</v>
      </c>
      <c r="J25" s="32">
        <v>5000</v>
      </c>
      <c r="K25" s="33">
        <f t="shared" ref="K25" si="3">I25*J25</f>
        <v>5000</v>
      </c>
    </row>
    <row r="26" spans="1:11" x14ac:dyDescent="0.35">
      <c r="D26" s="6"/>
      <c r="E26" s="4"/>
      <c r="F26" s="31"/>
      <c r="G26" s="6"/>
      <c r="H26" s="6"/>
      <c r="I26" s="6"/>
      <c r="J26" s="32"/>
      <c r="K26" s="59">
        <f>SUM(K25)</f>
        <v>5000</v>
      </c>
    </row>
    <row r="27" spans="1:11" x14ac:dyDescent="0.35">
      <c r="F27" s="31">
        <v>6</v>
      </c>
      <c r="G27" s="51" t="s">
        <v>136</v>
      </c>
      <c r="H27" s="6"/>
      <c r="I27" s="6"/>
      <c r="J27" s="32"/>
      <c r="K27" s="58"/>
    </row>
    <row r="28" spans="1:11" x14ac:dyDescent="0.35">
      <c r="F28" s="31"/>
      <c r="G28" s="61" t="s">
        <v>364</v>
      </c>
      <c r="H28" s="6" t="s">
        <v>19</v>
      </c>
      <c r="I28" s="6">
        <v>1</v>
      </c>
      <c r="J28" s="32">
        <v>4000</v>
      </c>
      <c r="K28" s="33">
        <f t="shared" ref="K28:K30" si="4">I28*J28</f>
        <v>4000</v>
      </c>
    </row>
    <row r="29" spans="1:11" x14ac:dyDescent="0.35">
      <c r="D29" s="6"/>
      <c r="E29" s="4"/>
      <c r="F29" s="31"/>
      <c r="G29" s="61" t="s">
        <v>143</v>
      </c>
      <c r="H29" s="6" t="s">
        <v>22</v>
      </c>
      <c r="I29" s="6">
        <v>70</v>
      </c>
      <c r="J29" s="32">
        <v>150</v>
      </c>
      <c r="K29" s="33">
        <f t="shared" si="4"/>
        <v>10500</v>
      </c>
    </row>
    <row r="30" spans="1:11" x14ac:dyDescent="0.35">
      <c r="D30" s="6"/>
      <c r="F30" s="31"/>
      <c r="G30" s="61" t="s">
        <v>141</v>
      </c>
      <c r="H30" s="5" t="s">
        <v>9</v>
      </c>
      <c r="I30" s="5">
        <v>1</v>
      </c>
      <c r="J30" s="32">
        <v>10000</v>
      </c>
      <c r="K30" s="33">
        <f t="shared" si="4"/>
        <v>10000</v>
      </c>
    </row>
    <row r="31" spans="1:11" x14ac:dyDescent="0.35">
      <c r="F31" s="31"/>
      <c r="G31" s="6"/>
      <c r="H31" s="6"/>
      <c r="I31" s="6"/>
      <c r="J31" s="32"/>
      <c r="K31" s="59">
        <f>SUM(K28:K30)</f>
        <v>24500</v>
      </c>
    </row>
    <row r="32" spans="1:11" x14ac:dyDescent="0.35">
      <c r="F32" s="31">
        <v>7</v>
      </c>
      <c r="G32" s="51" t="s">
        <v>137</v>
      </c>
      <c r="H32" s="6"/>
      <c r="I32" s="6"/>
      <c r="J32" s="32"/>
      <c r="K32" s="58"/>
    </row>
    <row r="33" spans="1:12" x14ac:dyDescent="0.35">
      <c r="F33" s="31"/>
      <c r="G33" s="61" t="s">
        <v>362</v>
      </c>
      <c r="H33" s="6" t="s">
        <v>69</v>
      </c>
      <c r="I33" s="6">
        <v>1</v>
      </c>
      <c r="J33" s="32">
        <v>10000</v>
      </c>
      <c r="K33" s="33">
        <f t="shared" ref="K33" si="5">I33*J33</f>
        <v>10000</v>
      </c>
    </row>
    <row r="34" spans="1:12" x14ac:dyDescent="0.35">
      <c r="F34" s="31"/>
      <c r="G34" s="6"/>
      <c r="H34" s="6"/>
      <c r="I34" s="6"/>
      <c r="J34" s="32"/>
      <c r="K34" s="59">
        <f>SUM(K33)</f>
        <v>10000</v>
      </c>
    </row>
    <row r="35" spans="1:12" x14ac:dyDescent="0.35">
      <c r="F35" s="31">
        <v>8</v>
      </c>
      <c r="G35" s="51" t="s">
        <v>138</v>
      </c>
      <c r="H35" s="6"/>
      <c r="I35" s="6"/>
      <c r="J35" s="32"/>
      <c r="K35" s="58"/>
    </row>
    <row r="36" spans="1:12" x14ac:dyDescent="0.35">
      <c r="D36" s="6"/>
      <c r="F36" s="31"/>
      <c r="G36" s="61" t="s">
        <v>138</v>
      </c>
      <c r="H36" s="6" t="s">
        <v>24</v>
      </c>
      <c r="I36" s="6">
        <v>1</v>
      </c>
      <c r="J36" s="32">
        <v>50000</v>
      </c>
      <c r="K36" s="33">
        <f t="shared" ref="K36" si="6">I36*J36</f>
        <v>50000</v>
      </c>
    </row>
    <row r="37" spans="1:12" x14ac:dyDescent="0.35">
      <c r="D37" s="6"/>
      <c r="F37" s="31"/>
      <c r="G37" s="6"/>
      <c r="H37" s="6"/>
      <c r="I37" s="6"/>
      <c r="J37" s="32"/>
      <c r="K37" s="59">
        <f>SUM(K36)</f>
        <v>50000</v>
      </c>
    </row>
    <row r="38" spans="1:12" x14ac:dyDescent="0.35">
      <c r="D38" s="6"/>
      <c r="F38" s="31">
        <v>9</v>
      </c>
      <c r="G38" s="51" t="s">
        <v>139</v>
      </c>
      <c r="H38" s="6"/>
      <c r="I38" s="6"/>
      <c r="J38" s="32"/>
      <c r="K38" s="58"/>
    </row>
    <row r="39" spans="1:12" x14ac:dyDescent="0.35">
      <c r="D39" s="6"/>
      <c r="F39" s="31"/>
      <c r="G39" s="61" t="s">
        <v>141</v>
      </c>
      <c r="H39" s="6" t="s">
        <v>9</v>
      </c>
      <c r="I39" s="6">
        <v>1</v>
      </c>
      <c r="J39" s="32">
        <v>400</v>
      </c>
      <c r="K39" s="33">
        <f t="shared" ref="K39:K40" si="7">I39*J39</f>
        <v>400</v>
      </c>
    </row>
    <row r="40" spans="1:12" x14ac:dyDescent="0.35">
      <c r="D40" s="6"/>
      <c r="F40" s="31"/>
      <c r="G40" s="61" t="s">
        <v>87</v>
      </c>
      <c r="H40" s="6" t="s">
        <v>22</v>
      </c>
      <c r="I40" s="6">
        <v>1</v>
      </c>
      <c r="J40" s="32">
        <v>2450</v>
      </c>
      <c r="K40" s="33">
        <f t="shared" si="7"/>
        <v>2450</v>
      </c>
    </row>
    <row r="41" spans="1:12" x14ac:dyDescent="0.35">
      <c r="D41" s="6"/>
      <c r="F41" s="31"/>
      <c r="G41" s="6"/>
      <c r="H41" s="6"/>
      <c r="I41" s="6"/>
      <c r="J41" s="32"/>
      <c r="K41" s="59">
        <f>SUM(K39:K40)</f>
        <v>2850</v>
      </c>
    </row>
    <row r="42" spans="1:12" x14ac:dyDescent="0.35">
      <c r="D42" s="6"/>
      <c r="F42" s="31">
        <v>12</v>
      </c>
      <c r="G42" s="34" t="s">
        <v>140</v>
      </c>
      <c r="H42" s="6"/>
      <c r="I42" s="6"/>
      <c r="J42" s="32"/>
      <c r="K42" s="58"/>
    </row>
    <row r="43" spans="1:12" x14ac:dyDescent="0.35">
      <c r="D43" s="6"/>
      <c r="F43" s="31"/>
      <c r="G43" s="35" t="s">
        <v>141</v>
      </c>
      <c r="H43" s="6" t="s">
        <v>9</v>
      </c>
      <c r="I43" s="6">
        <v>1</v>
      </c>
      <c r="J43" s="32">
        <v>400</v>
      </c>
      <c r="K43" s="33">
        <f t="shared" ref="K43:K46" si="8">I43*J43</f>
        <v>400</v>
      </c>
    </row>
    <row r="44" spans="1:12" x14ac:dyDescent="0.35">
      <c r="A44" s="6"/>
      <c r="B44" s="6"/>
      <c r="C44" s="65"/>
      <c r="D44" s="6"/>
      <c r="F44" s="31"/>
      <c r="G44" s="61" t="s">
        <v>142</v>
      </c>
      <c r="H44" s="6" t="s">
        <v>26</v>
      </c>
      <c r="I44" s="6">
        <v>1</v>
      </c>
      <c r="J44" s="32">
        <v>700</v>
      </c>
      <c r="K44" s="33">
        <f t="shared" si="8"/>
        <v>700</v>
      </c>
      <c r="L44" s="4"/>
    </row>
    <row r="45" spans="1:12" x14ac:dyDescent="0.35">
      <c r="A45" s="6"/>
      <c r="B45" s="6"/>
      <c r="C45" s="65"/>
      <c r="D45" s="6"/>
      <c r="F45" s="31"/>
      <c r="G45" s="61" t="s">
        <v>90</v>
      </c>
      <c r="H45" s="6" t="s">
        <v>21</v>
      </c>
      <c r="I45" s="6">
        <v>3</v>
      </c>
      <c r="J45" s="32">
        <v>200</v>
      </c>
      <c r="K45" s="33">
        <f t="shared" si="8"/>
        <v>600</v>
      </c>
      <c r="L45" s="4"/>
    </row>
    <row r="46" spans="1:12" x14ac:dyDescent="0.35">
      <c r="A46" s="6"/>
      <c r="B46" s="6"/>
      <c r="C46" s="65"/>
      <c r="D46" s="6"/>
      <c r="F46" s="31"/>
      <c r="G46" s="61" t="s">
        <v>87</v>
      </c>
      <c r="H46" s="6" t="s">
        <v>22</v>
      </c>
      <c r="I46" s="6">
        <v>1</v>
      </c>
      <c r="J46" s="32">
        <v>2500</v>
      </c>
      <c r="K46" s="33">
        <f t="shared" si="8"/>
        <v>2500</v>
      </c>
      <c r="L46" s="4"/>
    </row>
    <row r="47" spans="1:12" ht="15" thickBot="1" x14ac:dyDescent="0.4">
      <c r="A47" s="6"/>
      <c r="B47" s="6"/>
      <c r="C47" s="65"/>
      <c r="D47" s="6"/>
      <c r="F47" s="37"/>
      <c r="G47" s="23"/>
      <c r="H47" s="23"/>
      <c r="I47" s="23"/>
      <c r="J47" s="38"/>
      <c r="K47" s="49">
        <f>SUM(K43:K46)</f>
        <v>4200</v>
      </c>
    </row>
    <row r="48" spans="1:12" x14ac:dyDescent="0.35">
      <c r="A48" s="6"/>
      <c r="B48" s="6"/>
      <c r="C48" s="65"/>
      <c r="D48" s="6"/>
    </row>
    <row r="49" spans="1:4" x14ac:dyDescent="0.35">
      <c r="A49" s="6"/>
      <c r="B49" s="6"/>
      <c r="C49" s="65"/>
      <c r="D49" s="6"/>
    </row>
    <row r="50" spans="1:4" x14ac:dyDescent="0.35">
      <c r="A50" s="6"/>
      <c r="B50" s="6"/>
      <c r="C50" s="65"/>
      <c r="D50" s="6"/>
    </row>
    <row r="51" spans="1:4" x14ac:dyDescent="0.35">
      <c r="A51" s="6"/>
      <c r="B51" s="6"/>
      <c r="C51" s="65"/>
      <c r="D51" s="6"/>
    </row>
    <row r="52" spans="1:4" x14ac:dyDescent="0.35">
      <c r="A52" s="6"/>
      <c r="B52" s="6"/>
      <c r="C52" s="65"/>
      <c r="D52" s="6"/>
    </row>
    <row r="53" spans="1:4" x14ac:dyDescent="0.35">
      <c r="A53" s="6"/>
      <c r="B53" s="6"/>
      <c r="C53" s="65"/>
      <c r="D53" s="6"/>
    </row>
    <row r="54" spans="1:4" x14ac:dyDescent="0.35">
      <c r="A54" s="6"/>
      <c r="B54" s="6"/>
      <c r="C54" s="65"/>
      <c r="D54" s="6"/>
    </row>
    <row r="55" spans="1:4" x14ac:dyDescent="0.35">
      <c r="A55" s="6"/>
      <c r="B55" s="6"/>
      <c r="C55" s="65"/>
      <c r="D55" s="6"/>
    </row>
    <row r="56" spans="1:4" x14ac:dyDescent="0.35">
      <c r="A56" s="6"/>
      <c r="B56" s="6"/>
      <c r="C56" s="65"/>
      <c r="D56" s="6"/>
    </row>
    <row r="57" spans="1:4" x14ac:dyDescent="0.35">
      <c r="A57" s="6"/>
      <c r="B57" s="6"/>
      <c r="C57" s="65"/>
      <c r="D57" s="6"/>
    </row>
    <row r="58" spans="1:4" x14ac:dyDescent="0.35">
      <c r="A58" s="6"/>
      <c r="B58" s="6"/>
      <c r="C58" s="65"/>
      <c r="D58" s="6"/>
    </row>
    <row r="59" spans="1:4" x14ac:dyDescent="0.35">
      <c r="A59" s="6"/>
      <c r="B59" s="6"/>
      <c r="C59" s="65"/>
      <c r="D59" s="6"/>
    </row>
    <row r="60" spans="1:4" x14ac:dyDescent="0.35">
      <c r="A60" s="6"/>
      <c r="B60" s="6"/>
      <c r="C60" s="65"/>
      <c r="D60" s="6"/>
    </row>
    <row r="61" spans="1:4" x14ac:dyDescent="0.35">
      <c r="A61" s="6"/>
      <c r="B61" s="6"/>
      <c r="C61" s="65"/>
      <c r="D61" s="6"/>
    </row>
    <row r="62" spans="1:4" x14ac:dyDescent="0.35">
      <c r="A62" s="6"/>
      <c r="B62" s="6"/>
      <c r="C62" s="65"/>
      <c r="D62" s="6"/>
    </row>
    <row r="63" spans="1:4" x14ac:dyDescent="0.35">
      <c r="A63" s="6"/>
      <c r="B63" s="6"/>
      <c r="C63" s="65"/>
      <c r="D63" s="6"/>
    </row>
    <row r="64" spans="1:4" x14ac:dyDescent="0.35">
      <c r="A64" s="6"/>
      <c r="B64" s="6"/>
      <c r="C64" s="65"/>
      <c r="D64" s="6"/>
    </row>
    <row r="65" spans="1:4" x14ac:dyDescent="0.35">
      <c r="A65" s="6"/>
      <c r="B65" s="6"/>
      <c r="C65" s="65"/>
      <c r="D65" s="6"/>
    </row>
    <row r="66" spans="1:4" x14ac:dyDescent="0.35">
      <c r="A66" s="6"/>
      <c r="B66" s="6"/>
      <c r="C66" s="65"/>
      <c r="D66" s="6"/>
    </row>
    <row r="67" spans="1:4" x14ac:dyDescent="0.35">
      <c r="A67" s="6"/>
      <c r="B67" s="6"/>
      <c r="C67" s="65"/>
      <c r="D67" s="6"/>
    </row>
    <row r="68" spans="1:4" x14ac:dyDescent="0.35">
      <c r="A68" s="6"/>
      <c r="B68" s="6"/>
      <c r="C68" s="65"/>
      <c r="D68" s="6"/>
    </row>
    <row r="69" spans="1:4" x14ac:dyDescent="0.35">
      <c r="A69" s="6"/>
      <c r="B69" s="6"/>
      <c r="C69" s="65"/>
      <c r="D69" s="6"/>
    </row>
    <row r="70" spans="1:4" x14ac:dyDescent="0.35">
      <c r="A70" s="6"/>
      <c r="B70" s="6"/>
      <c r="C70" s="65"/>
      <c r="D70" s="6"/>
    </row>
    <row r="71" spans="1:4" x14ac:dyDescent="0.35">
      <c r="A71" s="6"/>
      <c r="B71" s="6"/>
      <c r="C71" s="65"/>
      <c r="D71" s="6"/>
    </row>
    <row r="72" spans="1:4" x14ac:dyDescent="0.35">
      <c r="A72" s="6"/>
      <c r="B72" s="6"/>
      <c r="C72" s="65"/>
      <c r="D72" s="6"/>
    </row>
    <row r="73" spans="1:4" x14ac:dyDescent="0.35">
      <c r="A73" s="6"/>
      <c r="B73" s="6"/>
      <c r="C73" s="65"/>
      <c r="D73" s="6"/>
    </row>
    <row r="74" spans="1:4" x14ac:dyDescent="0.35">
      <c r="A74" s="6"/>
      <c r="B74" s="6"/>
      <c r="C74" s="65"/>
      <c r="D74" s="6"/>
    </row>
    <row r="75" spans="1:4" x14ac:dyDescent="0.35">
      <c r="A75" s="6"/>
      <c r="B75" s="6"/>
      <c r="C75" s="65"/>
      <c r="D75" s="6"/>
    </row>
    <row r="76" spans="1:4" x14ac:dyDescent="0.35">
      <c r="A76" s="6"/>
      <c r="B76" s="6"/>
      <c r="C76" s="65"/>
      <c r="D76" s="6"/>
    </row>
    <row r="77" spans="1:4" x14ac:dyDescent="0.35">
      <c r="A77" s="6"/>
      <c r="B77" s="6"/>
      <c r="C77" s="65"/>
      <c r="D77" s="6"/>
    </row>
    <row r="78" spans="1:4" x14ac:dyDescent="0.35">
      <c r="A78" s="6"/>
      <c r="B78" s="6"/>
      <c r="C78" s="65"/>
      <c r="D78" s="6"/>
    </row>
    <row r="79" spans="1:4" x14ac:dyDescent="0.35">
      <c r="A79" s="6"/>
      <c r="B79" s="6"/>
      <c r="C79" s="65"/>
      <c r="D79" s="6"/>
    </row>
    <row r="80" spans="1:4" x14ac:dyDescent="0.35">
      <c r="A80" s="6"/>
      <c r="B80" s="6"/>
      <c r="C80" s="65"/>
      <c r="D80" s="6"/>
    </row>
    <row r="81" spans="1:4" x14ac:dyDescent="0.35">
      <c r="A81" s="6"/>
      <c r="B81" s="6"/>
      <c r="C81" s="65"/>
      <c r="D81" s="6"/>
    </row>
    <row r="82" spans="1:4" x14ac:dyDescent="0.35">
      <c r="A82" s="6"/>
      <c r="B82" s="6"/>
      <c r="C82" s="65"/>
      <c r="D82" s="6"/>
    </row>
    <row r="83" spans="1:4" x14ac:dyDescent="0.35">
      <c r="A83" s="6"/>
      <c r="B83" s="6"/>
      <c r="C83" s="65"/>
      <c r="D83" s="6"/>
    </row>
    <row r="84" spans="1:4" x14ac:dyDescent="0.35">
      <c r="A84" s="6"/>
      <c r="B84" s="6"/>
      <c r="C84" s="65"/>
      <c r="D84" s="6"/>
    </row>
    <row r="85" spans="1:4" x14ac:dyDescent="0.35">
      <c r="A85" s="6"/>
      <c r="B85" s="6"/>
      <c r="C85" s="65"/>
      <c r="D85" s="6"/>
    </row>
    <row r="86" spans="1:4" x14ac:dyDescent="0.35">
      <c r="A86" s="6"/>
      <c r="B86" s="6"/>
      <c r="C86" s="65"/>
      <c r="D86" s="6"/>
    </row>
    <row r="87" spans="1:4" x14ac:dyDescent="0.35">
      <c r="A87" s="6"/>
      <c r="B87" s="6"/>
      <c r="C87" s="65"/>
      <c r="D87" s="6"/>
    </row>
    <row r="88" spans="1:4" x14ac:dyDescent="0.35">
      <c r="A88" s="6"/>
      <c r="B88" s="6"/>
      <c r="C88" s="65"/>
      <c r="D88" s="6"/>
    </row>
    <row r="89" spans="1:4" x14ac:dyDescent="0.35">
      <c r="A89" s="6"/>
      <c r="B89" s="6"/>
      <c r="C89" s="65"/>
      <c r="D89" s="6"/>
    </row>
    <row r="90" spans="1:4" x14ac:dyDescent="0.35">
      <c r="A90" s="6"/>
      <c r="B90" s="6"/>
      <c r="C90" s="65"/>
      <c r="D90" s="6"/>
    </row>
    <row r="91" spans="1:4" x14ac:dyDescent="0.35">
      <c r="A91" s="6"/>
      <c r="B91" s="6"/>
      <c r="C91" s="65"/>
      <c r="D91" s="6"/>
    </row>
    <row r="92" spans="1:4" x14ac:dyDescent="0.35">
      <c r="A92" s="6"/>
      <c r="B92" s="6"/>
      <c r="C92" s="65"/>
      <c r="D92" s="6"/>
    </row>
    <row r="93" spans="1:4" x14ac:dyDescent="0.35">
      <c r="A93" s="6"/>
      <c r="B93" s="6"/>
      <c r="C93" s="65"/>
      <c r="D93" s="6"/>
    </row>
    <row r="94" spans="1:4" x14ac:dyDescent="0.35">
      <c r="A94" s="6"/>
      <c r="B94" s="6"/>
      <c r="C94" s="65"/>
      <c r="D94" s="6"/>
    </row>
    <row r="95" spans="1:4" x14ac:dyDescent="0.35">
      <c r="A95" s="6"/>
      <c r="B95" s="6"/>
      <c r="C95" s="65"/>
      <c r="D95" s="6"/>
    </row>
    <row r="96" spans="1:4" x14ac:dyDescent="0.35">
      <c r="A96" s="6"/>
      <c r="B96" s="6"/>
      <c r="C96" s="65"/>
      <c r="D96" s="6"/>
    </row>
    <row r="97" spans="4:4" x14ac:dyDescent="0.35">
      <c r="D97" s="6"/>
    </row>
  </sheetData>
  <mergeCells count="1">
    <mergeCell ref="F5:K5"/>
  </mergeCells>
  <dataValidations count="1">
    <dataValidation type="list" allowBlank="1" showInputMessage="1" showErrorMessage="1" sqref="H7:H86">
      <formula1>Expense_Types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6" workbookViewId="0">
      <selection activeCell="A6" sqref="A6:C6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1.54296875" bestFit="1" customWidth="1"/>
    <col min="6" max="6" width="9.1796875" style="8"/>
    <col min="7" max="7" width="35" bestFit="1" customWidth="1"/>
    <col min="8" max="8" width="28.7265625" bestFit="1" customWidth="1"/>
    <col min="9" max="9" width="8.7265625" bestFit="1" customWidth="1"/>
    <col min="10" max="10" width="11.54296875" style="27" bestFit="1" customWidth="1"/>
    <col min="11" max="11" width="11.54296875" bestFit="1" customWidth="1"/>
    <col min="12" max="12" width="35.1796875" style="64" bestFit="1" customWidth="1"/>
    <col min="13" max="13" width="30" bestFit="1" customWidth="1"/>
  </cols>
  <sheetData>
    <row r="1" spans="1:11" x14ac:dyDescent="0.35">
      <c r="A1" s="17" t="s">
        <v>83</v>
      </c>
      <c r="B1" s="2"/>
      <c r="C1" s="2"/>
      <c r="D1" s="2"/>
      <c r="E1" s="2"/>
      <c r="F1" s="62"/>
      <c r="G1" s="2"/>
      <c r="H1" s="2"/>
      <c r="I1" s="2"/>
      <c r="J1" s="63"/>
      <c r="K1" s="2"/>
    </row>
    <row r="2" spans="1:11" x14ac:dyDescent="0.35">
      <c r="A2" s="4"/>
      <c r="B2" s="4"/>
      <c r="C2" s="4"/>
      <c r="D2" s="4"/>
      <c r="E2" s="4"/>
      <c r="G2" s="4"/>
      <c r="H2" s="4"/>
      <c r="I2" s="4"/>
      <c r="K2" s="4"/>
    </row>
    <row r="3" spans="1:11" x14ac:dyDescent="0.35">
      <c r="A3" s="4" t="s">
        <v>51</v>
      </c>
      <c r="B3" s="4"/>
      <c r="C3" s="27">
        <f>C10</f>
        <v>11750</v>
      </c>
      <c r="D3" s="4"/>
      <c r="E3" s="4"/>
      <c r="G3" s="4"/>
      <c r="H3" s="4"/>
      <c r="I3" s="4"/>
      <c r="K3" s="27"/>
    </row>
    <row r="4" spans="1:11" ht="15" thickBot="1" x14ac:dyDescent="0.4">
      <c r="A4" s="4"/>
      <c r="B4" s="4"/>
      <c r="C4" s="27"/>
      <c r="D4" s="4"/>
      <c r="E4" s="4"/>
      <c r="F4" s="50"/>
      <c r="G4" s="6"/>
      <c r="H4" s="6"/>
      <c r="I4" s="6"/>
      <c r="J4" s="32"/>
      <c r="K4" s="32"/>
    </row>
    <row r="5" spans="1:11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1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42" t="s">
        <v>61</v>
      </c>
      <c r="J6" s="43" t="s">
        <v>62</v>
      </c>
      <c r="K6" s="44" t="s">
        <v>52</v>
      </c>
    </row>
    <row r="7" spans="1:11" x14ac:dyDescent="0.35">
      <c r="A7" s="60" t="str">
        <f>G7</f>
        <v>Constitutional Review</v>
      </c>
      <c r="B7" s="4">
        <v>1</v>
      </c>
      <c r="C7" s="27">
        <f>K13</f>
        <v>4550</v>
      </c>
      <c r="D7" s="4"/>
      <c r="E7" s="4"/>
      <c r="F7" s="31">
        <v>1</v>
      </c>
      <c r="G7" s="51" t="s">
        <v>147</v>
      </c>
      <c r="H7" s="6"/>
      <c r="I7" s="6"/>
      <c r="J7" s="32"/>
      <c r="K7" s="33"/>
    </row>
    <row r="8" spans="1:11" x14ac:dyDescent="0.35">
      <c r="A8" s="60" t="str">
        <f>G14</f>
        <v>Policy Forum Meetings</v>
      </c>
      <c r="B8" s="4">
        <v>2</v>
      </c>
      <c r="C8" s="27">
        <f>K18</f>
        <v>3100</v>
      </c>
      <c r="D8" s="4"/>
      <c r="E8" s="4"/>
      <c r="F8" s="31"/>
      <c r="G8" s="53" t="s">
        <v>148</v>
      </c>
      <c r="H8" s="6" t="s">
        <v>23</v>
      </c>
      <c r="I8" s="6">
        <v>1</v>
      </c>
      <c r="J8" s="32">
        <v>1200</v>
      </c>
      <c r="K8" s="33">
        <f t="shared" ref="K8:K12" si="0">I8*J8</f>
        <v>1200</v>
      </c>
    </row>
    <row r="9" spans="1:11" x14ac:dyDescent="0.35">
      <c r="A9" s="60" t="str">
        <f>G19</f>
        <v>Policy Workshops</v>
      </c>
      <c r="B9" s="4">
        <v>3</v>
      </c>
      <c r="C9" s="27">
        <f>K24</f>
        <v>3100</v>
      </c>
      <c r="D9" s="4"/>
      <c r="E9" s="4"/>
      <c r="F9" s="31"/>
      <c r="G9" s="53" t="s">
        <v>277</v>
      </c>
      <c r="H9" s="6" t="s">
        <v>13</v>
      </c>
      <c r="I9" s="6">
        <v>2</v>
      </c>
      <c r="J9" s="32">
        <v>800</v>
      </c>
      <c r="K9" s="33">
        <f t="shared" si="0"/>
        <v>1600</v>
      </c>
    </row>
    <row r="10" spans="1:11" x14ac:dyDescent="0.35">
      <c r="A10" s="4"/>
      <c r="B10" s="4"/>
      <c r="C10" s="29">
        <f>SUM(C6:C9)</f>
        <v>11750</v>
      </c>
      <c r="D10" s="4"/>
      <c r="E10" s="4"/>
      <c r="F10" s="31"/>
      <c r="G10" s="53" t="s">
        <v>276</v>
      </c>
      <c r="H10" s="6" t="s">
        <v>13</v>
      </c>
      <c r="I10" s="6">
        <v>1</v>
      </c>
      <c r="J10" s="32">
        <v>400</v>
      </c>
      <c r="K10" s="33">
        <f t="shared" si="0"/>
        <v>400</v>
      </c>
    </row>
    <row r="11" spans="1:11" x14ac:dyDescent="0.35">
      <c r="A11" s="4"/>
      <c r="B11" s="4"/>
      <c r="C11" s="27"/>
      <c r="D11" s="4"/>
      <c r="E11" s="4"/>
      <c r="F11" s="31"/>
      <c r="G11" s="53" t="s">
        <v>149</v>
      </c>
      <c r="H11" s="6" t="s">
        <v>22</v>
      </c>
      <c r="I11" s="5">
        <v>1</v>
      </c>
      <c r="J11" s="32">
        <v>600</v>
      </c>
      <c r="K11" s="33">
        <f t="shared" si="0"/>
        <v>600</v>
      </c>
    </row>
    <row r="12" spans="1:11" x14ac:dyDescent="0.35">
      <c r="D12" s="4"/>
      <c r="E12" s="4"/>
      <c r="F12" s="31"/>
      <c r="G12" s="53" t="s">
        <v>150</v>
      </c>
      <c r="H12" s="6" t="s">
        <v>82</v>
      </c>
      <c r="I12" s="5">
        <v>5</v>
      </c>
      <c r="J12" s="32">
        <v>150</v>
      </c>
      <c r="K12" s="33">
        <f t="shared" si="0"/>
        <v>750</v>
      </c>
    </row>
    <row r="13" spans="1:11" x14ac:dyDescent="0.35">
      <c r="D13" s="4"/>
      <c r="E13" s="4"/>
      <c r="F13" s="31"/>
      <c r="G13" s="6"/>
      <c r="H13" s="6"/>
      <c r="I13" s="6"/>
      <c r="J13" s="32"/>
      <c r="K13" s="36">
        <f>SUM(K8:K12)</f>
        <v>4550</v>
      </c>
    </row>
    <row r="14" spans="1:11" x14ac:dyDescent="0.35">
      <c r="F14" s="31">
        <v>2</v>
      </c>
      <c r="G14" s="57" t="s">
        <v>152</v>
      </c>
      <c r="H14" s="6"/>
      <c r="I14" s="6"/>
      <c r="J14" s="32"/>
      <c r="K14" s="58"/>
    </row>
    <row r="15" spans="1:11" x14ac:dyDescent="0.35">
      <c r="F15" s="31"/>
      <c r="G15" s="61" t="s">
        <v>129</v>
      </c>
      <c r="H15" s="6" t="s">
        <v>23</v>
      </c>
      <c r="I15" s="6">
        <v>1</v>
      </c>
      <c r="J15" s="32">
        <v>500</v>
      </c>
      <c r="K15" s="33">
        <f>I15*J15</f>
        <v>500</v>
      </c>
    </row>
    <row r="16" spans="1:11" x14ac:dyDescent="0.35">
      <c r="F16" s="31"/>
      <c r="G16" s="61" t="s">
        <v>90</v>
      </c>
      <c r="H16" s="6" t="s">
        <v>21</v>
      </c>
      <c r="I16" s="5">
        <v>1</v>
      </c>
      <c r="J16" s="32">
        <v>1000</v>
      </c>
      <c r="K16" s="33">
        <f t="shared" ref="K16:K17" si="1">I16*J16</f>
        <v>1000</v>
      </c>
    </row>
    <row r="17" spans="6:11" x14ac:dyDescent="0.35">
      <c r="F17" s="31"/>
      <c r="G17" s="61" t="s">
        <v>154</v>
      </c>
      <c r="H17" s="6" t="s">
        <v>22</v>
      </c>
      <c r="I17" s="5">
        <v>1</v>
      </c>
      <c r="J17" s="32">
        <v>1600</v>
      </c>
      <c r="K17" s="33">
        <f t="shared" si="1"/>
        <v>1600</v>
      </c>
    </row>
    <row r="18" spans="6:11" x14ac:dyDescent="0.35">
      <c r="F18" s="31"/>
      <c r="G18" s="5"/>
      <c r="H18" s="6"/>
      <c r="I18" s="6"/>
      <c r="J18" s="32"/>
      <c r="K18" s="36">
        <f>SUM(K15:K17)</f>
        <v>3100</v>
      </c>
    </row>
    <row r="19" spans="6:11" x14ac:dyDescent="0.35">
      <c r="F19" s="31">
        <v>3</v>
      </c>
      <c r="G19" s="57" t="s">
        <v>155</v>
      </c>
      <c r="H19" s="6"/>
      <c r="I19" s="6"/>
      <c r="J19" s="32"/>
      <c r="K19" s="58"/>
    </row>
    <row r="20" spans="6:11" x14ac:dyDescent="0.35">
      <c r="F20" s="31"/>
      <c r="G20" s="61" t="s">
        <v>153</v>
      </c>
      <c r="H20" s="6" t="s">
        <v>9</v>
      </c>
      <c r="I20" s="6">
        <v>1</v>
      </c>
      <c r="J20" s="32">
        <v>800</v>
      </c>
      <c r="K20" s="33">
        <f>I20*J20</f>
        <v>800</v>
      </c>
    </row>
    <row r="21" spans="6:11" x14ac:dyDescent="0.35">
      <c r="F21" s="31"/>
      <c r="G21" s="61" t="s">
        <v>154</v>
      </c>
      <c r="H21" s="6" t="s">
        <v>22</v>
      </c>
      <c r="I21" s="5">
        <v>1</v>
      </c>
      <c r="J21" s="32">
        <v>800</v>
      </c>
      <c r="K21" s="33">
        <f t="shared" ref="K21:K23" si="2">I21*J21</f>
        <v>800</v>
      </c>
    </row>
    <row r="22" spans="6:11" x14ac:dyDescent="0.35">
      <c r="F22" s="31"/>
      <c r="G22" s="61" t="s">
        <v>90</v>
      </c>
      <c r="H22" s="6" t="s">
        <v>21</v>
      </c>
      <c r="I22" s="5">
        <v>1</v>
      </c>
      <c r="J22" s="32">
        <v>1000</v>
      </c>
      <c r="K22" s="33">
        <f t="shared" si="2"/>
        <v>1000</v>
      </c>
    </row>
    <row r="23" spans="6:11" x14ac:dyDescent="0.35">
      <c r="F23" s="31"/>
      <c r="G23" s="61" t="s">
        <v>156</v>
      </c>
      <c r="H23" s="6" t="s">
        <v>30</v>
      </c>
      <c r="I23" s="5">
        <v>1</v>
      </c>
      <c r="J23" s="32">
        <v>500</v>
      </c>
      <c r="K23" s="33">
        <f t="shared" si="2"/>
        <v>500</v>
      </c>
    </row>
    <row r="24" spans="6:11" ht="15" thickBot="1" x14ac:dyDescent="0.4">
      <c r="F24" s="37"/>
      <c r="G24" s="23"/>
      <c r="H24" s="23"/>
      <c r="I24" s="23"/>
      <c r="J24" s="38"/>
      <c r="K24" s="39">
        <f>SUM(K20:K23)</f>
        <v>3100</v>
      </c>
    </row>
  </sheetData>
  <mergeCells count="1">
    <mergeCell ref="F5:K5"/>
  </mergeCells>
  <dataValidations count="1">
    <dataValidation type="list" allowBlank="1" showInputMessage="1" showErrorMessage="1" sqref="H7:H63">
      <formula1>Expense_Types</formula1>
    </dataValidation>
  </dataValidations>
  <hyperlinks>
    <hyperlink ref="A7" location="'Policy Officer'!G7" display="'Policy Officer'!G7"/>
    <hyperlink ref="A8" location="'Policy Officer'!G26" display="'Policy Officer'!G26"/>
    <hyperlink ref="A9" location="'Policy Officer'!G33" display="'Policy Officer'!G33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H20" sqref="H20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1.54296875" bestFit="1" customWidth="1"/>
    <col min="7" max="7" width="21.453125" bestFit="1" customWidth="1"/>
    <col min="8" max="8" width="22.54296875" bestFit="1" customWidth="1"/>
    <col min="10" max="11" width="11.54296875" bestFit="1" customWidth="1"/>
  </cols>
  <sheetData>
    <row r="1" spans="1:11" x14ac:dyDescent="0.35">
      <c r="A1" s="17" t="s">
        <v>6</v>
      </c>
    </row>
    <row r="3" spans="1:11" x14ac:dyDescent="0.35">
      <c r="A3" s="4" t="s">
        <v>51</v>
      </c>
      <c r="B3" s="4"/>
      <c r="C3" s="27">
        <f>C9</f>
        <v>13600</v>
      </c>
      <c r="D3" s="4"/>
      <c r="E3" s="4"/>
      <c r="F3" s="8"/>
      <c r="G3" s="4"/>
      <c r="H3" s="4"/>
      <c r="I3" s="4"/>
      <c r="J3" s="27"/>
      <c r="K3" s="27"/>
    </row>
    <row r="4" spans="1:11" ht="15" thickBot="1" x14ac:dyDescent="0.4">
      <c r="A4" s="4"/>
      <c r="B4" s="4"/>
      <c r="C4" s="27"/>
      <c r="D4" s="4"/>
      <c r="E4" s="4"/>
      <c r="F4" s="8"/>
      <c r="G4" s="4"/>
      <c r="H4" s="4"/>
      <c r="I4" s="4"/>
      <c r="J4" s="27"/>
      <c r="K4" s="27"/>
    </row>
    <row r="5" spans="1:11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1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42" t="s">
        <v>61</v>
      </c>
      <c r="J6" s="43" t="s">
        <v>62</v>
      </c>
      <c r="K6" s="44" t="s">
        <v>52</v>
      </c>
    </row>
    <row r="7" spans="1:11" x14ac:dyDescent="0.35">
      <c r="A7" s="4" t="str">
        <f>G7</f>
        <v>Leadership Training</v>
      </c>
      <c r="B7" s="4">
        <v>1</v>
      </c>
      <c r="C7" s="27">
        <f>K13</f>
        <v>11800</v>
      </c>
      <c r="D7" s="4"/>
      <c r="E7" s="4"/>
      <c r="F7" s="31">
        <v>1</v>
      </c>
      <c r="G7" s="34" t="s">
        <v>229</v>
      </c>
      <c r="H7" s="6"/>
      <c r="I7" s="6"/>
      <c r="J7" s="32"/>
      <c r="K7" s="33"/>
    </row>
    <row r="8" spans="1:11" x14ac:dyDescent="0.35">
      <c r="A8" s="4" t="str">
        <f>G14</f>
        <v>Online Training</v>
      </c>
      <c r="B8" s="4">
        <v>2</v>
      </c>
      <c r="C8" s="75">
        <f>K16</f>
        <v>800</v>
      </c>
      <c r="D8" s="4"/>
      <c r="E8" s="4"/>
      <c r="F8" s="31"/>
      <c r="G8" s="61" t="s">
        <v>279</v>
      </c>
      <c r="H8" s="6" t="s">
        <v>9</v>
      </c>
      <c r="I8" s="6">
        <v>1</v>
      </c>
      <c r="J8" s="32">
        <v>0</v>
      </c>
      <c r="K8" s="33">
        <f>I8*J8</f>
        <v>0</v>
      </c>
    </row>
    <row r="9" spans="1:11" x14ac:dyDescent="0.35">
      <c r="A9" s="4"/>
      <c r="B9" s="4"/>
      <c r="C9" s="32">
        <f>SUM(C6:C8)</f>
        <v>13600</v>
      </c>
      <c r="D9" s="4"/>
      <c r="E9" s="4"/>
      <c r="F9" s="31"/>
      <c r="G9" s="35" t="s">
        <v>87</v>
      </c>
      <c r="H9" s="6" t="s">
        <v>22</v>
      </c>
      <c r="I9" s="6">
        <v>1</v>
      </c>
      <c r="J9" s="32">
        <v>7000</v>
      </c>
      <c r="K9" s="33">
        <f t="shared" ref="K9:K12" si="0">I9*J9</f>
        <v>7000</v>
      </c>
    </row>
    <row r="10" spans="1:11" x14ac:dyDescent="0.35">
      <c r="A10" s="4"/>
      <c r="B10" s="4"/>
      <c r="C10" s="27"/>
      <c r="D10" s="4"/>
      <c r="E10" s="4"/>
      <c r="F10" s="31"/>
      <c r="G10" s="53" t="s">
        <v>8</v>
      </c>
      <c r="H10" s="6" t="s">
        <v>8</v>
      </c>
      <c r="I10" s="6">
        <v>1</v>
      </c>
      <c r="J10" s="32">
        <v>2000</v>
      </c>
      <c r="K10" s="33">
        <f t="shared" si="0"/>
        <v>2000</v>
      </c>
    </row>
    <row r="11" spans="1:11" x14ac:dyDescent="0.35">
      <c r="A11" s="4"/>
      <c r="B11" s="4"/>
      <c r="C11" s="27"/>
      <c r="D11" s="4"/>
      <c r="E11" s="4"/>
      <c r="F11" s="31"/>
      <c r="G11" s="61" t="s">
        <v>230</v>
      </c>
      <c r="H11" s="6" t="s">
        <v>8</v>
      </c>
      <c r="I11" s="5">
        <v>1</v>
      </c>
      <c r="J11" s="32">
        <v>2000</v>
      </c>
      <c r="K11" s="33">
        <f t="shared" si="0"/>
        <v>2000</v>
      </c>
    </row>
    <row r="12" spans="1:11" x14ac:dyDescent="0.35">
      <c r="A12" s="4"/>
      <c r="B12" s="4"/>
      <c r="C12" s="27"/>
      <c r="D12" s="4"/>
      <c r="E12" s="4"/>
      <c r="F12" s="31"/>
      <c r="G12" s="61" t="s">
        <v>231</v>
      </c>
      <c r="H12" s="6" t="s">
        <v>21</v>
      </c>
      <c r="I12" s="5">
        <v>4</v>
      </c>
      <c r="J12" s="32">
        <v>200</v>
      </c>
      <c r="K12" s="33">
        <f t="shared" si="0"/>
        <v>800</v>
      </c>
    </row>
    <row r="13" spans="1:11" x14ac:dyDescent="0.35">
      <c r="A13" s="4"/>
      <c r="B13" s="4"/>
      <c r="C13" s="27"/>
      <c r="D13" s="4"/>
      <c r="E13" s="4"/>
      <c r="F13" s="31"/>
      <c r="G13" s="6"/>
      <c r="H13" s="6"/>
      <c r="I13" s="6"/>
      <c r="J13" s="32"/>
      <c r="K13" s="36">
        <f>SUM(K8:K12)</f>
        <v>11800</v>
      </c>
    </row>
    <row r="14" spans="1:11" x14ac:dyDescent="0.35">
      <c r="A14" s="4"/>
      <c r="B14" s="4"/>
      <c r="C14" s="27"/>
      <c r="D14" s="4"/>
      <c r="E14" s="4"/>
      <c r="F14" s="31">
        <v>2</v>
      </c>
      <c r="G14" s="57" t="s">
        <v>233</v>
      </c>
      <c r="H14" s="6"/>
      <c r="I14" s="6"/>
      <c r="J14" s="32"/>
      <c r="K14" s="33"/>
    </row>
    <row r="15" spans="1:11" x14ac:dyDescent="0.35">
      <c r="A15" s="4"/>
      <c r="B15" s="4"/>
      <c r="C15" s="27"/>
      <c r="D15" s="4"/>
      <c r="E15" s="4"/>
      <c r="F15" s="16"/>
      <c r="G15" s="61" t="s">
        <v>231</v>
      </c>
      <c r="H15" s="6" t="s">
        <v>21</v>
      </c>
      <c r="I15" s="6">
        <v>4</v>
      </c>
      <c r="J15" s="32">
        <v>200</v>
      </c>
      <c r="K15" s="33">
        <f t="shared" ref="K15" si="1">I15*J15</f>
        <v>800</v>
      </c>
    </row>
    <row r="16" spans="1:11" ht="15" thickBot="1" x14ac:dyDescent="0.4">
      <c r="A16" s="4"/>
      <c r="B16" s="4"/>
      <c r="C16" s="27"/>
      <c r="D16" s="4"/>
      <c r="E16" s="4"/>
      <c r="F16" s="22"/>
      <c r="G16" s="23"/>
      <c r="H16" s="23"/>
      <c r="I16" s="23"/>
      <c r="J16" s="23"/>
      <c r="K16" s="39">
        <f>SUM(K15:K15)</f>
        <v>800</v>
      </c>
    </row>
    <row r="17" spans="1:5" x14ac:dyDescent="0.35">
      <c r="A17" s="4"/>
      <c r="B17" s="4"/>
      <c r="C17" s="4"/>
      <c r="D17" s="4"/>
      <c r="E17" s="4"/>
    </row>
    <row r="18" spans="1:5" x14ac:dyDescent="0.35">
      <c r="A18" s="4"/>
      <c r="B18" s="4"/>
      <c r="C18" s="4"/>
      <c r="D18" s="4"/>
      <c r="E18" s="4"/>
    </row>
    <row r="19" spans="1:5" x14ac:dyDescent="0.35">
      <c r="A19" s="4"/>
      <c r="B19" s="4"/>
      <c r="C19" s="4"/>
    </row>
  </sheetData>
  <mergeCells count="1">
    <mergeCell ref="F5:K5"/>
  </mergeCells>
  <dataValidations count="1">
    <dataValidation type="list" allowBlank="1" showInputMessage="1" showErrorMessage="1" sqref="H8:H16">
      <formula1>Expense_Types</formula1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2" workbookViewId="0">
      <selection activeCell="C6" sqref="A6:C6"/>
    </sheetView>
  </sheetViews>
  <sheetFormatPr defaultRowHeight="14.5" x14ac:dyDescent="0.35"/>
  <cols>
    <col min="1" max="1" width="41.1796875" bestFit="1" customWidth="1"/>
    <col min="2" max="2" width="11.26953125" bestFit="1" customWidth="1"/>
    <col min="3" max="3" width="11.54296875" bestFit="1" customWidth="1"/>
    <col min="6" max="6" width="9.1796875" style="8"/>
    <col min="7" max="7" width="41.1796875" bestFit="1" customWidth="1"/>
    <col min="8" max="8" width="22.54296875" bestFit="1" customWidth="1"/>
    <col min="9" max="9" width="9.1796875" style="64"/>
    <col min="10" max="11" width="11.54296875" style="27" bestFit="1" customWidth="1"/>
    <col min="12" max="12" width="9.7265625" bestFit="1" customWidth="1"/>
  </cols>
  <sheetData>
    <row r="1" spans="1:11" x14ac:dyDescent="0.35">
      <c r="A1" s="17" t="s">
        <v>146</v>
      </c>
      <c r="B1" s="4"/>
      <c r="C1" s="4"/>
      <c r="D1" s="4"/>
      <c r="E1" s="4"/>
      <c r="G1" s="4"/>
      <c r="H1" s="4"/>
    </row>
    <row r="2" spans="1:11" x14ac:dyDescent="0.35">
      <c r="A2" s="4"/>
      <c r="B2" s="4"/>
      <c r="C2" s="4"/>
      <c r="D2" s="4"/>
      <c r="E2" s="4"/>
      <c r="G2" s="4"/>
      <c r="H2" s="4"/>
    </row>
    <row r="3" spans="1:11" x14ac:dyDescent="0.35">
      <c r="A3" s="4" t="s">
        <v>51</v>
      </c>
      <c r="B3" s="4"/>
      <c r="C3" s="27">
        <f>C9</f>
        <v>24670</v>
      </c>
      <c r="D3" s="4"/>
      <c r="E3" s="4"/>
      <c r="G3" s="4"/>
      <c r="H3" s="4"/>
    </row>
    <row r="4" spans="1:11" ht="15" thickBot="1" x14ac:dyDescent="0.4">
      <c r="A4" s="4"/>
      <c r="B4" s="4"/>
      <c r="C4" s="27"/>
      <c r="D4" s="4"/>
      <c r="E4" s="4"/>
      <c r="G4" s="4"/>
      <c r="H4" s="4"/>
    </row>
    <row r="5" spans="1:11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1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66" t="s">
        <v>61</v>
      </c>
      <c r="J6" s="43" t="s">
        <v>62</v>
      </c>
      <c r="K6" s="44" t="s">
        <v>52</v>
      </c>
    </row>
    <row r="7" spans="1:11" x14ac:dyDescent="0.35">
      <c r="A7" s="4" t="str">
        <f>G7</f>
        <v>Community NPO Self-care packages</v>
      </c>
      <c r="B7" s="4">
        <v>1</v>
      </c>
      <c r="C7" s="32">
        <f>K17</f>
        <v>13570</v>
      </c>
      <c r="D7" s="4"/>
      <c r="E7" s="4"/>
      <c r="F7" s="31">
        <v>1</v>
      </c>
      <c r="G7" s="51" t="s">
        <v>359</v>
      </c>
      <c r="H7" s="6"/>
      <c r="I7" s="65"/>
      <c r="J7" s="32"/>
      <c r="K7" s="33"/>
    </row>
    <row r="8" spans="1:11" x14ac:dyDescent="0.35">
      <c r="A8" s="4" t="str">
        <f>G18</f>
        <v>Primary School in Khayamandi</v>
      </c>
      <c r="B8" s="4">
        <v>2</v>
      </c>
      <c r="C8" s="32">
        <f>K21</f>
        <v>10100</v>
      </c>
      <c r="D8" s="4"/>
      <c r="E8" s="4"/>
      <c r="F8" s="31"/>
      <c r="G8" s="61" t="s">
        <v>283</v>
      </c>
      <c r="H8" s="6" t="s">
        <v>28</v>
      </c>
      <c r="I8" s="65">
        <v>45</v>
      </c>
      <c r="J8" s="32">
        <v>80</v>
      </c>
      <c r="K8" s="33">
        <f>I8*J8</f>
        <v>3600</v>
      </c>
    </row>
    <row r="9" spans="1:11" x14ac:dyDescent="0.35">
      <c r="A9" s="4"/>
      <c r="B9" s="4"/>
      <c r="C9" s="29">
        <f>SUM(C6:C8)</f>
        <v>24670</v>
      </c>
      <c r="D9" s="4"/>
      <c r="E9" s="4"/>
      <c r="F9" s="31"/>
      <c r="G9" s="53" t="s">
        <v>284</v>
      </c>
      <c r="H9" s="6" t="s">
        <v>28</v>
      </c>
      <c r="I9" s="65">
        <v>45</v>
      </c>
      <c r="J9" s="32">
        <v>30</v>
      </c>
      <c r="K9" s="33">
        <f t="shared" ref="K9:K16" si="0">I9*J9</f>
        <v>1350</v>
      </c>
    </row>
    <row r="10" spans="1:11" x14ac:dyDescent="0.35">
      <c r="A10" s="4"/>
      <c r="B10" s="4"/>
      <c r="C10" s="27"/>
      <c r="D10" s="4"/>
      <c r="E10" s="4"/>
      <c r="F10" s="31"/>
      <c r="G10" s="52" t="s">
        <v>285</v>
      </c>
      <c r="H10" s="6" t="s">
        <v>28</v>
      </c>
      <c r="I10" s="65">
        <v>45</v>
      </c>
      <c r="J10" s="32">
        <v>100</v>
      </c>
      <c r="K10" s="33">
        <f t="shared" si="0"/>
        <v>4500</v>
      </c>
    </row>
    <row r="11" spans="1:11" x14ac:dyDescent="0.35">
      <c r="A11" s="4"/>
      <c r="B11" s="4"/>
      <c r="C11" s="27"/>
      <c r="D11" s="4"/>
      <c r="E11" s="4"/>
      <c r="F11" s="31"/>
      <c r="G11" s="35" t="s">
        <v>286</v>
      </c>
      <c r="H11" s="6" t="s">
        <v>28</v>
      </c>
      <c r="I11" s="65">
        <v>45</v>
      </c>
      <c r="J11" s="54">
        <v>40</v>
      </c>
      <c r="K11" s="33">
        <f t="shared" si="0"/>
        <v>1800</v>
      </c>
    </row>
    <row r="12" spans="1:11" x14ac:dyDescent="0.35">
      <c r="A12" s="4"/>
      <c r="B12" s="4"/>
      <c r="C12" s="27"/>
      <c r="D12" s="4"/>
      <c r="E12" s="4"/>
      <c r="F12" s="31"/>
      <c r="G12" s="61" t="s">
        <v>287</v>
      </c>
      <c r="H12" s="6" t="s">
        <v>28</v>
      </c>
      <c r="I12" s="65">
        <v>45</v>
      </c>
      <c r="J12" s="54">
        <v>10</v>
      </c>
      <c r="K12" s="33">
        <f t="shared" si="0"/>
        <v>450</v>
      </c>
    </row>
    <row r="13" spans="1:11" x14ac:dyDescent="0.35">
      <c r="A13" s="4"/>
      <c r="B13" s="4"/>
      <c r="C13" s="27"/>
      <c r="D13" s="4"/>
      <c r="E13" s="4"/>
      <c r="F13" s="31"/>
      <c r="G13" s="61" t="s">
        <v>288</v>
      </c>
      <c r="H13" s="6" t="s">
        <v>28</v>
      </c>
      <c r="I13" s="65">
        <v>45</v>
      </c>
      <c r="J13" s="32">
        <v>15</v>
      </c>
      <c r="K13" s="33">
        <f t="shared" si="0"/>
        <v>675</v>
      </c>
    </row>
    <row r="14" spans="1:11" x14ac:dyDescent="0.35">
      <c r="F14" s="31"/>
      <c r="G14" s="61" t="s">
        <v>289</v>
      </c>
      <c r="H14" s="6" t="s">
        <v>28</v>
      </c>
      <c r="I14" s="67">
        <v>1</v>
      </c>
      <c r="J14" s="32">
        <v>150</v>
      </c>
      <c r="K14" s="33">
        <f t="shared" si="0"/>
        <v>150</v>
      </c>
    </row>
    <row r="15" spans="1:11" x14ac:dyDescent="0.35">
      <c r="F15" s="31"/>
      <c r="G15" s="61" t="s">
        <v>13</v>
      </c>
      <c r="H15" s="5" t="s">
        <v>13</v>
      </c>
      <c r="I15" s="65">
        <v>1</v>
      </c>
      <c r="J15" s="32">
        <v>495</v>
      </c>
      <c r="K15" s="33">
        <f t="shared" si="0"/>
        <v>495</v>
      </c>
    </row>
    <row r="16" spans="1:11" x14ac:dyDescent="0.35">
      <c r="F16" s="31"/>
      <c r="G16" s="61" t="s">
        <v>190</v>
      </c>
      <c r="H16" s="6" t="s">
        <v>10</v>
      </c>
      <c r="I16" s="65">
        <v>1</v>
      </c>
      <c r="J16" s="32">
        <v>550</v>
      </c>
      <c r="K16" s="33">
        <f t="shared" si="0"/>
        <v>550</v>
      </c>
    </row>
    <row r="17" spans="6:11" x14ac:dyDescent="0.35">
      <c r="F17" s="31"/>
      <c r="G17" s="6"/>
      <c r="H17" s="6"/>
      <c r="I17" s="65"/>
      <c r="J17" s="32"/>
      <c r="K17" s="36">
        <f>SUM(K8:K16)</f>
        <v>13570</v>
      </c>
    </row>
    <row r="18" spans="6:11" x14ac:dyDescent="0.35">
      <c r="F18" s="31">
        <v>3</v>
      </c>
      <c r="G18" s="34" t="s">
        <v>290</v>
      </c>
      <c r="H18" s="6"/>
      <c r="I18" s="65"/>
      <c r="J18" s="32"/>
      <c r="K18" s="33"/>
    </row>
    <row r="19" spans="6:11" x14ac:dyDescent="0.35">
      <c r="F19" s="31"/>
      <c r="G19" s="6" t="s">
        <v>291</v>
      </c>
      <c r="H19" s="6" t="s">
        <v>28</v>
      </c>
      <c r="I19" s="65">
        <v>50</v>
      </c>
      <c r="J19" s="32">
        <v>200</v>
      </c>
      <c r="K19" s="33">
        <f>I19*J19</f>
        <v>10000</v>
      </c>
    </row>
    <row r="20" spans="6:11" x14ac:dyDescent="0.35">
      <c r="F20" s="31"/>
      <c r="G20" s="6" t="s">
        <v>13</v>
      </c>
      <c r="H20" s="6" t="s">
        <v>13</v>
      </c>
      <c r="I20" s="65">
        <v>1</v>
      </c>
      <c r="J20" s="32">
        <v>100</v>
      </c>
      <c r="K20" s="33">
        <f>I20*J20</f>
        <v>100</v>
      </c>
    </row>
    <row r="21" spans="6:11" ht="15" thickBot="1" x14ac:dyDescent="0.4">
      <c r="F21" s="37"/>
      <c r="G21" s="23"/>
      <c r="H21" s="23"/>
      <c r="I21" s="68"/>
      <c r="J21" s="38"/>
      <c r="K21" s="39">
        <f>SUM(K19:K20)</f>
        <v>10100</v>
      </c>
    </row>
  </sheetData>
  <mergeCells count="1">
    <mergeCell ref="F5:K5"/>
  </mergeCells>
  <dataValidations count="1">
    <dataValidation type="list" allowBlank="1" showInputMessage="1" showErrorMessage="1" sqref="H8:H215">
      <formula1>Expense_Types</formula1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3" workbookViewId="0">
      <selection activeCell="D56" sqref="D56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2.54296875" style="27" bestFit="1" customWidth="1"/>
    <col min="6" max="6" width="9.1796875" style="8"/>
    <col min="7" max="7" width="36.7265625" bestFit="1" customWidth="1"/>
    <col min="8" max="8" width="22.54296875" bestFit="1" customWidth="1"/>
    <col min="9" max="9" width="9.1796875" style="64"/>
    <col min="10" max="10" width="12.54296875" style="27" bestFit="1" customWidth="1"/>
    <col min="11" max="11" width="11.54296875" style="27" bestFit="1" customWidth="1"/>
  </cols>
  <sheetData>
    <row r="1" spans="1:11" x14ac:dyDescent="0.35">
      <c r="A1" s="17" t="s">
        <v>12</v>
      </c>
    </row>
    <row r="3" spans="1:11" x14ac:dyDescent="0.35">
      <c r="A3" s="4" t="s">
        <v>51</v>
      </c>
      <c r="B3" s="4"/>
      <c r="C3" s="27">
        <f>C15</f>
        <v>70160</v>
      </c>
      <c r="D3" s="4"/>
      <c r="E3" s="4"/>
      <c r="G3" s="4"/>
      <c r="H3" s="4"/>
    </row>
    <row r="4" spans="1:11" ht="15" thickBot="1" x14ac:dyDescent="0.4">
      <c r="A4" s="4"/>
      <c r="B4" s="4"/>
      <c r="D4" s="4"/>
      <c r="E4" s="4"/>
      <c r="F4" s="50"/>
      <c r="G4" s="6"/>
      <c r="H4" s="6"/>
      <c r="I4" s="65"/>
      <c r="J4" s="32"/>
      <c r="K4" s="32"/>
    </row>
    <row r="5" spans="1:11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1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66" t="s">
        <v>61</v>
      </c>
      <c r="J6" s="43" t="s">
        <v>62</v>
      </c>
      <c r="K6" s="44" t="s">
        <v>52</v>
      </c>
    </row>
    <row r="7" spans="1:11" x14ac:dyDescent="0.35">
      <c r="A7" s="60" t="str">
        <f>G7</f>
        <v>Indigenous Games Day</v>
      </c>
      <c r="B7" s="4">
        <v>1</v>
      </c>
      <c r="C7" s="27">
        <f>K14</f>
        <v>17100</v>
      </c>
      <c r="D7" s="4"/>
      <c r="E7" s="4"/>
      <c r="F7" s="31">
        <v>1</v>
      </c>
      <c r="G7" s="34" t="s">
        <v>157</v>
      </c>
      <c r="H7" s="6"/>
      <c r="I7" s="65"/>
      <c r="J7" s="32"/>
      <c r="K7" s="33"/>
    </row>
    <row r="8" spans="1:11" x14ac:dyDescent="0.35">
      <c r="A8" s="60" t="str">
        <f>G15</f>
        <v>Mental Health Month</v>
      </c>
      <c r="B8" s="4">
        <v>2</v>
      </c>
      <c r="C8" s="27">
        <f>K24</f>
        <v>5460</v>
      </c>
      <c r="D8" s="4"/>
      <c r="E8" s="4"/>
      <c r="F8" s="31"/>
      <c r="G8" s="61" t="s">
        <v>158</v>
      </c>
      <c r="H8" s="6" t="s">
        <v>13</v>
      </c>
      <c r="I8" s="65">
        <v>2</v>
      </c>
      <c r="J8" s="32">
        <v>5000</v>
      </c>
      <c r="K8" s="33">
        <f>I8*J8</f>
        <v>10000</v>
      </c>
    </row>
    <row r="9" spans="1:11" x14ac:dyDescent="0.35">
      <c r="A9" s="60" t="str">
        <f>G25</f>
        <v>Physical Wellness talk Series</v>
      </c>
      <c r="B9" s="4">
        <v>3</v>
      </c>
      <c r="C9" s="27">
        <f>K29</f>
        <v>2300</v>
      </c>
      <c r="D9" s="4"/>
      <c r="E9" s="4"/>
      <c r="F9" s="31"/>
      <c r="G9" s="61" t="s">
        <v>141</v>
      </c>
      <c r="H9" s="6" t="s">
        <v>9</v>
      </c>
      <c r="I9" s="65">
        <v>1</v>
      </c>
      <c r="J9" s="32">
        <v>3000</v>
      </c>
      <c r="K9" s="33">
        <f t="shared" ref="K9:K13" si="0">I9*J9</f>
        <v>3000</v>
      </c>
    </row>
    <row r="10" spans="1:11" x14ac:dyDescent="0.35">
      <c r="A10" s="60" t="str">
        <f>G30</f>
        <v>Financial Wellness talk Series</v>
      </c>
      <c r="B10" s="4">
        <v>4</v>
      </c>
      <c r="C10" s="27">
        <f>K34</f>
        <v>2300</v>
      </c>
      <c r="D10" s="4"/>
      <c r="E10" s="4"/>
      <c r="F10" s="31"/>
      <c r="G10" s="52" t="s">
        <v>159</v>
      </c>
      <c r="H10" s="6" t="s">
        <v>30</v>
      </c>
      <c r="I10" s="65">
        <v>1</v>
      </c>
      <c r="J10" s="32">
        <v>500</v>
      </c>
      <c r="K10" s="33">
        <f t="shared" si="0"/>
        <v>500</v>
      </c>
    </row>
    <row r="11" spans="1:11" x14ac:dyDescent="0.35">
      <c r="A11" s="60" t="str">
        <f>G35</f>
        <v>Pop-up Coffee Shop (Social Wellness)</v>
      </c>
      <c r="B11" s="4">
        <v>5</v>
      </c>
      <c r="C11" s="27">
        <f>K43</f>
        <v>1500</v>
      </c>
      <c r="D11" s="4"/>
      <c r="E11" s="4"/>
      <c r="F11" s="31"/>
      <c r="G11" s="35" t="s">
        <v>160</v>
      </c>
      <c r="H11" s="6" t="s">
        <v>22</v>
      </c>
      <c r="I11" s="67">
        <v>100</v>
      </c>
      <c r="J11" s="32">
        <v>25</v>
      </c>
      <c r="K11" s="33">
        <f t="shared" si="0"/>
        <v>2500</v>
      </c>
    </row>
    <row r="12" spans="1:11" x14ac:dyDescent="0.35">
      <c r="A12" s="60" t="str">
        <f>G44</f>
        <v>Student Wellness End-of-year Function</v>
      </c>
      <c r="B12" s="4">
        <v>6</v>
      </c>
      <c r="C12" s="27">
        <f>K46</f>
        <v>4000</v>
      </c>
      <c r="D12" s="4"/>
      <c r="E12" s="4"/>
      <c r="F12" s="31"/>
      <c r="G12" s="35" t="s">
        <v>161</v>
      </c>
      <c r="H12" s="6" t="s">
        <v>27</v>
      </c>
      <c r="I12" s="67">
        <v>1</v>
      </c>
      <c r="J12" s="32">
        <v>1000</v>
      </c>
      <c r="K12" s="33">
        <f t="shared" si="0"/>
        <v>1000</v>
      </c>
    </row>
    <row r="13" spans="1:11" x14ac:dyDescent="0.35">
      <c r="A13" s="60" t="str">
        <f>G47</f>
        <v>Intellectual Wellness (with AAC)</v>
      </c>
      <c r="B13" s="4">
        <v>9</v>
      </c>
      <c r="C13" s="27">
        <f>K54</f>
        <v>16700</v>
      </c>
      <c r="D13" s="4"/>
      <c r="E13" s="4"/>
      <c r="F13" s="31"/>
      <c r="G13" s="61" t="s">
        <v>63</v>
      </c>
      <c r="H13" s="6" t="s">
        <v>30</v>
      </c>
      <c r="I13" s="67">
        <v>1</v>
      </c>
      <c r="J13" s="32">
        <v>100</v>
      </c>
      <c r="K13" s="33">
        <f t="shared" si="0"/>
        <v>100</v>
      </c>
    </row>
    <row r="14" spans="1:11" x14ac:dyDescent="0.35">
      <c r="A14" s="60" t="str">
        <f>G55</f>
        <v>Member Expenses</v>
      </c>
      <c r="B14" s="4">
        <v>10</v>
      </c>
      <c r="C14" s="27">
        <f>K63</f>
        <v>19800</v>
      </c>
      <c r="D14" s="4"/>
      <c r="E14" s="4"/>
      <c r="F14" s="31"/>
      <c r="G14" s="6"/>
      <c r="H14" s="6"/>
      <c r="I14" s="65"/>
      <c r="J14" s="32"/>
      <c r="K14" s="36">
        <f>SUM(K8:K13)</f>
        <v>17100</v>
      </c>
    </row>
    <row r="15" spans="1:11" x14ac:dyDescent="0.35">
      <c r="C15" s="29">
        <f>SUM(C6:C14)</f>
        <v>70160</v>
      </c>
      <c r="D15" s="4"/>
      <c r="E15" s="4"/>
      <c r="F15" s="31">
        <v>2</v>
      </c>
      <c r="G15" s="57" t="s">
        <v>162</v>
      </c>
      <c r="H15" s="6"/>
      <c r="I15" s="65"/>
      <c r="J15" s="32"/>
      <c r="K15" s="33"/>
    </row>
    <row r="16" spans="1:11" x14ac:dyDescent="0.35">
      <c r="F16" s="31"/>
      <c r="G16" s="61" t="s">
        <v>163</v>
      </c>
      <c r="H16" s="6" t="s">
        <v>9</v>
      </c>
      <c r="I16" s="67">
        <v>2</v>
      </c>
      <c r="J16" s="54">
        <v>1200</v>
      </c>
      <c r="K16" s="33">
        <f>I16*J16</f>
        <v>2400</v>
      </c>
    </row>
    <row r="17" spans="6:11" x14ac:dyDescent="0.35">
      <c r="F17" s="31"/>
      <c r="G17" s="61" t="s">
        <v>164</v>
      </c>
      <c r="H17" s="6" t="s">
        <v>21</v>
      </c>
      <c r="I17" s="67">
        <v>2</v>
      </c>
      <c r="J17" s="54">
        <v>200</v>
      </c>
      <c r="K17" s="33">
        <f t="shared" ref="K17:K23" si="1">I17*J17</f>
        <v>400</v>
      </c>
    </row>
    <row r="18" spans="6:11" x14ac:dyDescent="0.35">
      <c r="F18" s="31"/>
      <c r="G18" s="61" t="s">
        <v>165</v>
      </c>
      <c r="H18" s="6" t="s">
        <v>30</v>
      </c>
      <c r="I18" s="67">
        <v>200</v>
      </c>
      <c r="J18" s="54">
        <v>4</v>
      </c>
      <c r="K18" s="33">
        <f t="shared" si="1"/>
        <v>800</v>
      </c>
    </row>
    <row r="19" spans="6:11" x14ac:dyDescent="0.35">
      <c r="F19" s="31"/>
      <c r="G19" s="61" t="s">
        <v>348</v>
      </c>
      <c r="H19" s="6" t="s">
        <v>30</v>
      </c>
      <c r="I19" s="67">
        <v>20</v>
      </c>
      <c r="J19" s="54">
        <v>30</v>
      </c>
      <c r="K19" s="33">
        <f t="shared" si="1"/>
        <v>600</v>
      </c>
    </row>
    <row r="20" spans="6:11" x14ac:dyDescent="0.35">
      <c r="F20" s="31"/>
      <c r="G20" s="61" t="s">
        <v>349</v>
      </c>
      <c r="H20" s="6" t="s">
        <v>30</v>
      </c>
      <c r="I20" s="67">
        <v>20</v>
      </c>
      <c r="J20" s="54">
        <v>25</v>
      </c>
      <c r="K20" s="33">
        <f t="shared" si="1"/>
        <v>500</v>
      </c>
    </row>
    <row r="21" spans="6:11" x14ac:dyDescent="0.35">
      <c r="F21" s="31"/>
      <c r="G21" s="61" t="s">
        <v>166</v>
      </c>
      <c r="H21" s="6" t="s">
        <v>8</v>
      </c>
      <c r="I21" s="67">
        <v>100</v>
      </c>
      <c r="J21" s="54">
        <v>4</v>
      </c>
      <c r="K21" s="33">
        <f t="shared" si="1"/>
        <v>400</v>
      </c>
    </row>
    <row r="22" spans="6:11" x14ac:dyDescent="0.35">
      <c r="F22" s="31"/>
      <c r="G22" s="61" t="s">
        <v>167</v>
      </c>
      <c r="H22" s="6" t="s">
        <v>30</v>
      </c>
      <c r="I22" s="67">
        <v>1</v>
      </c>
      <c r="J22" s="54">
        <v>60</v>
      </c>
      <c r="K22" s="33">
        <f t="shared" si="1"/>
        <v>60</v>
      </c>
    </row>
    <row r="23" spans="6:11" x14ac:dyDescent="0.35">
      <c r="F23" s="31"/>
      <c r="G23" s="61" t="s">
        <v>361</v>
      </c>
      <c r="H23" s="6" t="s">
        <v>22</v>
      </c>
      <c r="I23" s="65">
        <v>4</v>
      </c>
      <c r="J23" s="54">
        <v>75</v>
      </c>
      <c r="K23" s="33">
        <f t="shared" si="1"/>
        <v>300</v>
      </c>
    </row>
    <row r="24" spans="6:11" x14ac:dyDescent="0.35">
      <c r="F24" s="31"/>
      <c r="G24" s="6"/>
      <c r="H24" s="6"/>
      <c r="I24" s="65"/>
      <c r="J24" s="32"/>
      <c r="K24" s="36">
        <f>SUM(K16:K23)</f>
        <v>5460</v>
      </c>
    </row>
    <row r="25" spans="6:11" x14ac:dyDescent="0.35">
      <c r="F25" s="31">
        <v>3</v>
      </c>
      <c r="G25" s="57" t="s">
        <v>168</v>
      </c>
      <c r="H25" s="6"/>
      <c r="I25" s="65"/>
      <c r="J25" s="32"/>
      <c r="K25" s="33"/>
    </row>
    <row r="26" spans="6:11" x14ac:dyDescent="0.35">
      <c r="F26" s="31"/>
      <c r="G26" s="61" t="s">
        <v>163</v>
      </c>
      <c r="H26" s="6" t="s">
        <v>9</v>
      </c>
      <c r="I26" s="65">
        <v>3</v>
      </c>
      <c r="J26" s="54">
        <v>400</v>
      </c>
      <c r="K26" s="33">
        <f t="shared" ref="K26:K28" si="2">I26*J26</f>
        <v>1200</v>
      </c>
    </row>
    <row r="27" spans="6:11" x14ac:dyDescent="0.35">
      <c r="F27" s="31"/>
      <c r="G27" s="61" t="s">
        <v>164</v>
      </c>
      <c r="H27" s="6" t="s">
        <v>21</v>
      </c>
      <c r="I27" s="65">
        <v>3</v>
      </c>
      <c r="J27" s="32">
        <v>200</v>
      </c>
      <c r="K27" s="33">
        <f t="shared" si="2"/>
        <v>600</v>
      </c>
    </row>
    <row r="28" spans="6:11" x14ac:dyDescent="0.35">
      <c r="F28" s="31"/>
      <c r="G28" s="61" t="s">
        <v>169</v>
      </c>
      <c r="H28" s="6" t="s">
        <v>22</v>
      </c>
      <c r="I28" s="65">
        <v>100</v>
      </c>
      <c r="J28" s="32">
        <v>5</v>
      </c>
      <c r="K28" s="33">
        <f t="shared" si="2"/>
        <v>500</v>
      </c>
    </row>
    <row r="29" spans="6:11" x14ac:dyDescent="0.35">
      <c r="F29" s="31"/>
      <c r="G29" s="6"/>
      <c r="H29" s="6"/>
      <c r="I29" s="65"/>
      <c r="J29" s="32"/>
      <c r="K29" s="36">
        <f>SUM(K26:K28)</f>
        <v>2300</v>
      </c>
    </row>
    <row r="30" spans="6:11" x14ac:dyDescent="0.35">
      <c r="F30" s="31">
        <v>4</v>
      </c>
      <c r="G30" s="57" t="s">
        <v>170</v>
      </c>
      <c r="H30" s="6"/>
      <c r="I30" s="65"/>
      <c r="J30" s="32"/>
      <c r="K30" s="33"/>
    </row>
    <row r="31" spans="6:11" x14ac:dyDescent="0.35">
      <c r="F31" s="31"/>
      <c r="G31" s="61" t="s">
        <v>163</v>
      </c>
      <c r="H31" s="6" t="s">
        <v>9</v>
      </c>
      <c r="I31" s="65">
        <v>3</v>
      </c>
      <c r="J31" s="54">
        <v>400</v>
      </c>
      <c r="K31" s="33">
        <f>I31*J31</f>
        <v>1200</v>
      </c>
    </row>
    <row r="32" spans="6:11" x14ac:dyDescent="0.35">
      <c r="F32" s="31"/>
      <c r="G32" s="61" t="s">
        <v>164</v>
      </c>
      <c r="H32" s="6" t="s">
        <v>21</v>
      </c>
      <c r="I32" s="65">
        <v>3</v>
      </c>
      <c r="J32" s="32">
        <v>200</v>
      </c>
      <c r="K32" s="33">
        <f t="shared" ref="K32:K33" si="3">I32*J32</f>
        <v>600</v>
      </c>
    </row>
    <row r="33" spans="6:11" x14ac:dyDescent="0.35">
      <c r="F33" s="31"/>
      <c r="G33" s="61" t="s">
        <v>169</v>
      </c>
      <c r="H33" s="6" t="s">
        <v>22</v>
      </c>
      <c r="I33" s="65">
        <v>100</v>
      </c>
      <c r="J33" s="32">
        <v>5</v>
      </c>
      <c r="K33" s="33">
        <f t="shared" si="3"/>
        <v>500</v>
      </c>
    </row>
    <row r="34" spans="6:11" x14ac:dyDescent="0.35">
      <c r="F34" s="31"/>
      <c r="G34" s="6"/>
      <c r="H34" s="6"/>
      <c r="I34" s="65"/>
      <c r="J34" s="32"/>
      <c r="K34" s="36">
        <f>SUM(K31:K33)</f>
        <v>2300</v>
      </c>
    </row>
    <row r="35" spans="6:11" x14ac:dyDescent="0.35">
      <c r="F35" s="31">
        <v>5</v>
      </c>
      <c r="G35" s="57" t="s">
        <v>171</v>
      </c>
      <c r="H35" s="6"/>
      <c r="I35" s="65"/>
      <c r="J35" s="32"/>
      <c r="K35" s="33"/>
    </row>
    <row r="36" spans="6:11" x14ac:dyDescent="0.35">
      <c r="F36" s="31"/>
      <c r="G36" s="61" t="s">
        <v>172</v>
      </c>
      <c r="H36" s="6" t="s">
        <v>22</v>
      </c>
      <c r="I36" s="65">
        <v>1</v>
      </c>
      <c r="J36" s="32">
        <v>200</v>
      </c>
      <c r="K36" s="33">
        <f t="shared" ref="K36:K37" si="4">I36*J36</f>
        <v>200</v>
      </c>
    </row>
    <row r="37" spans="6:11" x14ac:dyDescent="0.35">
      <c r="F37" s="31"/>
      <c r="G37" s="61" t="s">
        <v>173</v>
      </c>
      <c r="H37" s="6" t="s">
        <v>22</v>
      </c>
      <c r="I37" s="65">
        <v>1</v>
      </c>
      <c r="J37" s="32">
        <v>200</v>
      </c>
      <c r="K37" s="33">
        <f t="shared" si="4"/>
        <v>200</v>
      </c>
    </row>
    <row r="38" spans="6:11" x14ac:dyDescent="0.35">
      <c r="F38" s="31"/>
      <c r="G38" s="61" t="s">
        <v>174</v>
      </c>
      <c r="H38" s="6" t="s">
        <v>30</v>
      </c>
      <c r="I38" s="65">
        <v>1</v>
      </c>
      <c r="J38" s="32">
        <v>150</v>
      </c>
      <c r="K38" s="33">
        <f>I38*J38</f>
        <v>150</v>
      </c>
    </row>
    <row r="39" spans="6:11" x14ac:dyDescent="0.35">
      <c r="F39" s="31"/>
      <c r="G39" s="61" t="s">
        <v>175</v>
      </c>
      <c r="H39" s="6" t="s">
        <v>22</v>
      </c>
      <c r="I39" s="65">
        <v>1</v>
      </c>
      <c r="J39" s="32">
        <v>50</v>
      </c>
      <c r="K39" s="33">
        <f t="shared" ref="K39:K42" si="5">I39*J39</f>
        <v>50</v>
      </c>
    </row>
    <row r="40" spans="6:11" x14ac:dyDescent="0.35">
      <c r="F40" s="31"/>
      <c r="G40" s="61" t="s">
        <v>176</v>
      </c>
      <c r="H40" s="6" t="s">
        <v>30</v>
      </c>
      <c r="I40" s="65">
        <v>1</v>
      </c>
      <c r="J40" s="32">
        <v>100</v>
      </c>
      <c r="K40" s="33">
        <f t="shared" si="5"/>
        <v>100</v>
      </c>
    </row>
    <row r="41" spans="6:11" x14ac:dyDescent="0.35">
      <c r="F41" s="31"/>
      <c r="G41" s="61" t="s">
        <v>177</v>
      </c>
      <c r="H41" s="6" t="s">
        <v>22</v>
      </c>
      <c r="I41" s="65">
        <v>1</v>
      </c>
      <c r="J41" s="32">
        <v>500</v>
      </c>
      <c r="K41" s="33">
        <f t="shared" si="5"/>
        <v>500</v>
      </c>
    </row>
    <row r="42" spans="6:11" x14ac:dyDescent="0.35">
      <c r="F42" s="31"/>
      <c r="G42" s="61" t="s">
        <v>178</v>
      </c>
      <c r="H42" s="6" t="s">
        <v>30</v>
      </c>
      <c r="I42" s="65">
        <v>1</v>
      </c>
      <c r="J42" s="32">
        <v>300</v>
      </c>
      <c r="K42" s="33">
        <f t="shared" si="5"/>
        <v>300</v>
      </c>
    </row>
    <row r="43" spans="6:11" x14ac:dyDescent="0.35">
      <c r="F43" s="31"/>
      <c r="G43" s="6"/>
      <c r="H43" s="6"/>
      <c r="I43" s="65"/>
      <c r="J43" s="32"/>
      <c r="K43" s="36">
        <f>SUM(K36:K42)</f>
        <v>1500</v>
      </c>
    </row>
    <row r="44" spans="6:11" x14ac:dyDescent="0.35">
      <c r="F44" s="31">
        <v>6</v>
      </c>
      <c r="G44" s="34" t="s">
        <v>360</v>
      </c>
      <c r="H44" s="6"/>
      <c r="I44" s="65"/>
      <c r="J44" s="32"/>
      <c r="K44" s="33"/>
    </row>
    <row r="45" spans="6:11" x14ac:dyDescent="0.35">
      <c r="F45" s="31"/>
      <c r="G45" s="61" t="s">
        <v>179</v>
      </c>
      <c r="H45" s="6" t="s">
        <v>22</v>
      </c>
      <c r="I45" s="65">
        <v>20</v>
      </c>
      <c r="J45" s="32">
        <v>200</v>
      </c>
      <c r="K45" s="33">
        <f>I45*J45</f>
        <v>4000</v>
      </c>
    </row>
    <row r="46" spans="6:11" x14ac:dyDescent="0.35">
      <c r="F46" s="31"/>
      <c r="G46" s="6"/>
      <c r="H46" s="6"/>
      <c r="I46" s="65"/>
      <c r="J46" s="32"/>
      <c r="K46" s="36">
        <f>SUM(K45)</f>
        <v>4000</v>
      </c>
    </row>
    <row r="47" spans="6:11" x14ac:dyDescent="0.35">
      <c r="F47" s="31">
        <v>7</v>
      </c>
      <c r="G47" s="34" t="s">
        <v>187</v>
      </c>
      <c r="H47" s="6"/>
      <c r="I47" s="65"/>
      <c r="J47" s="32"/>
      <c r="K47" s="33"/>
    </row>
    <row r="48" spans="6:11" x14ac:dyDescent="0.35">
      <c r="F48" s="31"/>
      <c r="G48" s="61" t="s">
        <v>141</v>
      </c>
      <c r="H48" s="6" t="s">
        <v>9</v>
      </c>
      <c r="I48" s="65">
        <v>1</v>
      </c>
      <c r="J48" s="32">
        <v>5000</v>
      </c>
      <c r="K48" s="33">
        <f t="shared" ref="K48:K53" si="6">I48*J48</f>
        <v>5000</v>
      </c>
    </row>
    <row r="49" spans="1:11" x14ac:dyDescent="0.35">
      <c r="F49" s="31"/>
      <c r="G49" s="35" t="s">
        <v>188</v>
      </c>
      <c r="H49" s="6" t="s">
        <v>22</v>
      </c>
      <c r="I49" s="65">
        <v>1</v>
      </c>
      <c r="J49" s="32">
        <v>300</v>
      </c>
      <c r="K49" s="33">
        <f t="shared" si="6"/>
        <v>300</v>
      </c>
    </row>
    <row r="50" spans="1:11" x14ac:dyDescent="0.35">
      <c r="F50" s="31"/>
      <c r="G50" s="35" t="s">
        <v>189</v>
      </c>
      <c r="H50" s="6" t="s">
        <v>30</v>
      </c>
      <c r="I50" s="65">
        <v>1</v>
      </c>
      <c r="J50" s="32">
        <v>100</v>
      </c>
      <c r="K50" s="33">
        <f t="shared" si="6"/>
        <v>100</v>
      </c>
    </row>
    <row r="51" spans="1:11" x14ac:dyDescent="0.35">
      <c r="A51" s="4"/>
      <c r="B51" s="4"/>
      <c r="F51" s="31"/>
      <c r="G51" s="35" t="s">
        <v>190</v>
      </c>
      <c r="H51" s="6" t="s">
        <v>10</v>
      </c>
      <c r="I51" s="65">
        <v>1</v>
      </c>
      <c r="J51" s="32">
        <v>300</v>
      </c>
      <c r="K51" s="33">
        <f t="shared" si="6"/>
        <v>300</v>
      </c>
    </row>
    <row r="52" spans="1:11" s="4" customFormat="1" x14ac:dyDescent="0.35">
      <c r="C52" s="27"/>
      <c r="F52" s="31"/>
      <c r="G52" s="35" t="s">
        <v>151</v>
      </c>
      <c r="H52" s="6" t="s">
        <v>21</v>
      </c>
      <c r="I52" s="65">
        <v>1</v>
      </c>
      <c r="J52" s="32">
        <v>1000</v>
      </c>
      <c r="K52" s="33">
        <f t="shared" si="6"/>
        <v>1000</v>
      </c>
    </row>
    <row r="53" spans="1:11" s="4" customFormat="1" x14ac:dyDescent="0.35">
      <c r="C53" s="27"/>
      <c r="F53" s="31"/>
      <c r="G53" s="35" t="s">
        <v>191</v>
      </c>
      <c r="H53" s="6" t="s">
        <v>13</v>
      </c>
      <c r="I53" s="65">
        <v>2</v>
      </c>
      <c r="J53" s="32">
        <v>5000</v>
      </c>
      <c r="K53" s="33">
        <f t="shared" si="6"/>
        <v>10000</v>
      </c>
    </row>
    <row r="54" spans="1:11" s="4" customFormat="1" x14ac:dyDescent="0.35">
      <c r="C54" s="27"/>
      <c r="F54" s="31"/>
      <c r="G54" s="6"/>
      <c r="H54" s="6"/>
      <c r="I54" s="65"/>
      <c r="J54" s="32"/>
      <c r="K54" s="36">
        <f>SUM(K48:K53)</f>
        <v>16700</v>
      </c>
    </row>
    <row r="55" spans="1:11" s="4" customFormat="1" x14ac:dyDescent="0.35">
      <c r="C55" s="27"/>
      <c r="F55" s="31">
        <v>8</v>
      </c>
      <c r="G55" s="34" t="s">
        <v>195</v>
      </c>
      <c r="H55" s="6"/>
      <c r="I55" s="65"/>
      <c r="J55" s="32"/>
      <c r="K55" s="33"/>
    </row>
    <row r="56" spans="1:11" s="4" customFormat="1" x14ac:dyDescent="0.35">
      <c r="C56" s="27"/>
      <c r="F56" s="31"/>
      <c r="G56" s="35" t="s">
        <v>180</v>
      </c>
      <c r="H56" s="6" t="s">
        <v>13</v>
      </c>
      <c r="I56" s="65">
        <v>24</v>
      </c>
      <c r="J56" s="32">
        <v>400</v>
      </c>
      <c r="K56" s="33">
        <f>I56*J56</f>
        <v>9600</v>
      </c>
    </row>
    <row r="57" spans="1:11" s="4" customFormat="1" x14ac:dyDescent="0.35">
      <c r="C57" s="27"/>
      <c r="F57" s="31"/>
      <c r="G57" s="35" t="s">
        <v>181</v>
      </c>
      <c r="H57" s="6" t="s">
        <v>13</v>
      </c>
      <c r="I57" s="65">
        <v>3</v>
      </c>
      <c r="J57" s="32">
        <v>400</v>
      </c>
      <c r="K57" s="33">
        <f t="shared" ref="K57:K62" si="7">I57*J57</f>
        <v>1200</v>
      </c>
    </row>
    <row r="58" spans="1:11" s="4" customFormat="1" x14ac:dyDescent="0.35">
      <c r="C58" s="27"/>
      <c r="F58" s="31"/>
      <c r="G58" s="35" t="s">
        <v>182</v>
      </c>
      <c r="H58" s="6" t="s">
        <v>13</v>
      </c>
      <c r="I58" s="65">
        <v>6</v>
      </c>
      <c r="J58" s="32">
        <v>400</v>
      </c>
      <c r="K58" s="33">
        <f t="shared" si="7"/>
        <v>2400</v>
      </c>
    </row>
    <row r="59" spans="1:11" s="4" customFormat="1" x14ac:dyDescent="0.35">
      <c r="A59"/>
      <c r="B59"/>
      <c r="C59" s="27"/>
      <c r="F59" s="31"/>
      <c r="G59" s="35" t="s">
        <v>183</v>
      </c>
      <c r="H59" s="6" t="s">
        <v>13</v>
      </c>
      <c r="I59" s="65">
        <v>3</v>
      </c>
      <c r="J59" s="32">
        <v>600</v>
      </c>
      <c r="K59" s="33">
        <f t="shared" si="7"/>
        <v>1800</v>
      </c>
    </row>
    <row r="60" spans="1:11" x14ac:dyDescent="0.35">
      <c r="F60" s="31"/>
      <c r="G60" s="35" t="s">
        <v>184</v>
      </c>
      <c r="H60" s="6" t="s">
        <v>13</v>
      </c>
      <c r="I60" s="65">
        <v>3</v>
      </c>
      <c r="J60" s="32">
        <v>400</v>
      </c>
      <c r="K60" s="33">
        <f t="shared" si="7"/>
        <v>1200</v>
      </c>
    </row>
    <row r="61" spans="1:11" x14ac:dyDescent="0.35">
      <c r="F61" s="31"/>
      <c r="G61" s="35" t="s">
        <v>185</v>
      </c>
      <c r="H61" s="6" t="s">
        <v>13</v>
      </c>
      <c r="I61" s="65">
        <v>3</v>
      </c>
      <c r="J61" s="32">
        <v>400</v>
      </c>
      <c r="K61" s="33">
        <f t="shared" si="7"/>
        <v>1200</v>
      </c>
    </row>
    <row r="62" spans="1:11" x14ac:dyDescent="0.35">
      <c r="F62" s="31"/>
      <c r="G62" s="35" t="s">
        <v>186</v>
      </c>
      <c r="H62" s="6" t="s">
        <v>13</v>
      </c>
      <c r="I62" s="65">
        <v>6</v>
      </c>
      <c r="J62" s="32">
        <v>400</v>
      </c>
      <c r="K62" s="33">
        <f t="shared" si="7"/>
        <v>2400</v>
      </c>
    </row>
    <row r="63" spans="1:11" ht="15" thickBot="1" x14ac:dyDescent="0.4">
      <c r="F63" s="37"/>
      <c r="G63" s="23"/>
      <c r="H63" s="23"/>
      <c r="I63" s="68"/>
      <c r="J63" s="38"/>
      <c r="K63" s="39">
        <f>SUM(K56:K62)</f>
        <v>19800</v>
      </c>
    </row>
  </sheetData>
  <mergeCells count="1">
    <mergeCell ref="F5:K5"/>
  </mergeCells>
  <dataValidations count="1">
    <dataValidation type="list" allowBlank="1" showInputMessage="1" showErrorMessage="1" sqref="H8:H199">
      <formula1>Expense_Types</formula1>
    </dataValidation>
  </dataValidations>
  <hyperlinks>
    <hyperlink ref="A7" location="'Student Wellness'!G7" display="'Student Wellness'!G7"/>
    <hyperlink ref="A8" location="'Student Wellness'!G15" display="'Student Wellness'!G15"/>
    <hyperlink ref="A9" location="'Student Wellness'!G23" display="'Student Wellness'!G23"/>
    <hyperlink ref="A10" location="'Student Wellness'!G28" display="'Student Wellness'!G28"/>
    <hyperlink ref="A11" location="'Student Wellness'!G33" display="'Student Wellness'!G33"/>
    <hyperlink ref="A12" location="'Student Wellness'!G44" display="'Student Wellness'!G44"/>
    <hyperlink ref="A13" location="'Student Wellness'!G53" display="'Student Wellness'!G53"/>
    <hyperlink ref="A14" location="'Student Wellness'!G61" display="'Student Wellness'!G61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13" sqref="C13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2.54296875" bestFit="1" customWidth="1"/>
    <col min="7" max="7" width="18.453125" bestFit="1" customWidth="1"/>
    <col min="8" max="8" width="22.54296875" bestFit="1" customWidth="1"/>
    <col min="9" max="9" width="9.1796875" style="64"/>
    <col min="10" max="10" width="14.1796875" style="27" bestFit="1" customWidth="1"/>
    <col min="11" max="11" width="12.54296875" style="27" bestFit="1" customWidth="1"/>
  </cols>
  <sheetData>
    <row r="1" spans="1:11" x14ac:dyDescent="0.35">
      <c r="A1" s="17" t="s">
        <v>145</v>
      </c>
      <c r="B1" s="4"/>
      <c r="C1" s="4"/>
      <c r="D1" s="4"/>
      <c r="E1" s="4"/>
      <c r="F1" s="4"/>
      <c r="G1" s="4"/>
      <c r="H1" s="4"/>
    </row>
    <row r="2" spans="1:11" x14ac:dyDescent="0.35">
      <c r="A2" s="4"/>
      <c r="B2" s="4"/>
      <c r="C2" s="4"/>
      <c r="D2" s="4"/>
      <c r="E2" s="4"/>
      <c r="F2" s="4"/>
      <c r="G2" s="4"/>
      <c r="H2" s="4"/>
    </row>
    <row r="3" spans="1:11" x14ac:dyDescent="0.35">
      <c r="A3" s="4" t="s">
        <v>51</v>
      </c>
      <c r="B3" s="4"/>
      <c r="C3" s="27">
        <f>C9</f>
        <v>26000</v>
      </c>
      <c r="D3" s="4"/>
      <c r="E3" s="4"/>
      <c r="F3" s="8"/>
      <c r="G3" s="4"/>
      <c r="H3" s="4"/>
    </row>
    <row r="4" spans="1:11" ht="15" thickBot="1" x14ac:dyDescent="0.4">
      <c r="A4" s="4"/>
      <c r="B4" s="4"/>
      <c r="C4" s="27"/>
      <c r="D4" s="4"/>
      <c r="E4" s="4"/>
      <c r="F4" s="50"/>
      <c r="G4" s="6"/>
      <c r="H4" s="6"/>
      <c r="I4" s="65"/>
      <c r="J4" s="32"/>
      <c r="K4" s="32"/>
    </row>
    <row r="5" spans="1:11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1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66" t="s">
        <v>61</v>
      </c>
      <c r="J6" s="43" t="s">
        <v>62</v>
      </c>
      <c r="K6" s="44" t="s">
        <v>52</v>
      </c>
    </row>
    <row r="7" spans="1:11" x14ac:dyDescent="0.35">
      <c r="A7" s="4" t="str">
        <f>G7</f>
        <v>Stationery Aid</v>
      </c>
      <c r="B7" s="4">
        <v>1</v>
      </c>
      <c r="C7" s="27">
        <f>K9</f>
        <v>5000</v>
      </c>
      <c r="D7" s="4"/>
      <c r="E7" s="4"/>
      <c r="F7" s="31">
        <v>1</v>
      </c>
      <c r="G7" s="34" t="s">
        <v>192</v>
      </c>
      <c r="H7" s="6"/>
      <c r="I7" s="65"/>
      <c r="J7" s="32"/>
      <c r="K7" s="33"/>
    </row>
    <row r="8" spans="1:11" x14ac:dyDescent="0.35">
      <c r="A8" s="4" t="str">
        <f>G10</f>
        <v>Food Security</v>
      </c>
      <c r="B8" s="4">
        <v>2</v>
      </c>
      <c r="C8" s="28">
        <f>K12</f>
        <v>20000</v>
      </c>
      <c r="D8" s="4"/>
      <c r="E8" s="4"/>
      <c r="F8" s="31"/>
      <c r="G8" s="61" t="s">
        <v>194</v>
      </c>
      <c r="H8" s="6" t="s">
        <v>69</v>
      </c>
      <c r="I8" s="65">
        <v>1</v>
      </c>
      <c r="J8" s="32">
        <v>5000</v>
      </c>
      <c r="K8" s="33">
        <f>I8*J8</f>
        <v>5000</v>
      </c>
    </row>
    <row r="9" spans="1:11" x14ac:dyDescent="0.35">
      <c r="A9" s="4"/>
      <c r="B9" s="4"/>
      <c r="C9" s="29">
        <f>SUM(C6:C8)</f>
        <v>26000</v>
      </c>
      <c r="D9" s="4"/>
      <c r="E9" s="4"/>
      <c r="F9" s="31"/>
      <c r="G9" s="6"/>
      <c r="H9" s="6"/>
      <c r="I9" s="65"/>
      <c r="J9" s="32"/>
      <c r="K9" s="36">
        <f>SUM(K8)</f>
        <v>5000</v>
      </c>
    </row>
    <row r="10" spans="1:11" x14ac:dyDescent="0.35">
      <c r="A10" s="4"/>
      <c r="B10" s="4"/>
      <c r="C10" s="27"/>
      <c r="D10" s="4"/>
      <c r="E10" s="4"/>
      <c r="F10" s="31">
        <v>2</v>
      </c>
      <c r="G10" s="34" t="s">
        <v>193</v>
      </c>
      <c r="H10" s="6"/>
      <c r="I10" s="65"/>
      <c r="J10" s="32"/>
      <c r="K10" s="33"/>
    </row>
    <row r="11" spans="1:11" x14ac:dyDescent="0.35">
      <c r="A11" s="4"/>
      <c r="B11" s="4"/>
      <c r="C11" s="27"/>
      <c r="D11" s="4"/>
      <c r="E11" s="4"/>
      <c r="F11" s="16"/>
      <c r="G11" s="61" t="s">
        <v>193</v>
      </c>
      <c r="H11" s="6" t="s">
        <v>69</v>
      </c>
      <c r="I11" s="65">
        <v>1</v>
      </c>
      <c r="J11" s="32">
        <v>20000</v>
      </c>
      <c r="K11" s="33">
        <f>I11*J11</f>
        <v>20000</v>
      </c>
    </row>
    <row r="12" spans="1:11" ht="15" thickBot="1" x14ac:dyDescent="0.4">
      <c r="A12" s="4"/>
      <c r="B12" s="4"/>
      <c r="C12" s="27"/>
      <c r="D12" s="4"/>
      <c r="E12" s="4"/>
      <c r="F12" s="22"/>
      <c r="G12" s="23"/>
      <c r="H12" s="23"/>
      <c r="I12" s="68"/>
      <c r="J12" s="38"/>
      <c r="K12" s="39">
        <f>SUM(K11)</f>
        <v>20000</v>
      </c>
    </row>
    <row r="13" spans="1:11" x14ac:dyDescent="0.35">
      <c r="A13" s="4"/>
      <c r="B13" s="4"/>
      <c r="C13" s="27"/>
      <c r="D13" s="4"/>
      <c r="E13" s="4"/>
    </row>
  </sheetData>
  <mergeCells count="1">
    <mergeCell ref="F5:K5"/>
  </mergeCells>
  <dataValidations count="1">
    <dataValidation type="list" allowBlank="1" showInputMessage="1" showErrorMessage="1" sqref="H8:H11">
      <formula1>Expense_Types</formula1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C6" sqref="A6:C6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1.54296875" bestFit="1" customWidth="1"/>
    <col min="6" max="6" width="9.1796875" style="8"/>
    <col min="7" max="7" width="35" bestFit="1" customWidth="1"/>
    <col min="8" max="8" width="28.7265625" bestFit="1" customWidth="1"/>
    <col min="9" max="9" width="9.1796875" style="64"/>
    <col min="10" max="10" width="11.54296875" style="27" bestFit="1" customWidth="1"/>
    <col min="11" max="11" width="15.1796875" style="27" bestFit="1" customWidth="1"/>
    <col min="13" max="13" width="26.7265625" bestFit="1" customWidth="1"/>
    <col min="14" max="14" width="24.26953125" bestFit="1" customWidth="1"/>
  </cols>
  <sheetData>
    <row r="1" spans="1:13" x14ac:dyDescent="0.35">
      <c r="A1" s="17" t="s">
        <v>11</v>
      </c>
    </row>
    <row r="3" spans="1:13" x14ac:dyDescent="0.35">
      <c r="A3" s="4" t="s">
        <v>51</v>
      </c>
      <c r="B3" s="4"/>
      <c r="C3" s="27">
        <f>C12</f>
        <v>31779</v>
      </c>
      <c r="D3" s="4"/>
      <c r="E3" s="4"/>
      <c r="G3" s="4"/>
      <c r="H3" s="4"/>
    </row>
    <row r="4" spans="1:13" ht="15" thickBot="1" x14ac:dyDescent="0.4">
      <c r="A4" s="4"/>
      <c r="B4" s="4"/>
      <c r="C4" s="27"/>
      <c r="D4" s="4"/>
      <c r="E4" s="4"/>
      <c r="G4" s="4"/>
      <c r="H4" s="4"/>
    </row>
    <row r="5" spans="1:13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3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66" t="s">
        <v>61</v>
      </c>
      <c r="J6" s="43" t="s">
        <v>62</v>
      </c>
      <c r="K6" s="44" t="s">
        <v>52</v>
      </c>
    </row>
    <row r="7" spans="1:13" x14ac:dyDescent="0.35">
      <c r="A7" s="4" t="str">
        <f>G7</f>
        <v>Student ITC Development</v>
      </c>
      <c r="B7" s="4">
        <v>1</v>
      </c>
      <c r="C7" s="27">
        <f>K10</f>
        <v>1260</v>
      </c>
      <c r="D7" s="4"/>
      <c r="E7" s="4"/>
      <c r="F7" s="31">
        <v>1</v>
      </c>
      <c r="G7" s="34" t="s">
        <v>196</v>
      </c>
      <c r="H7" s="6"/>
      <c r="I7" s="65"/>
      <c r="J7" s="32"/>
      <c r="K7" s="33"/>
    </row>
    <row r="8" spans="1:13" x14ac:dyDescent="0.35">
      <c r="A8" s="4" t="str">
        <f>G11</f>
        <v>Action4Inclusion Campaign</v>
      </c>
      <c r="B8" s="4">
        <v>2</v>
      </c>
      <c r="C8" s="32">
        <f>K15</f>
        <v>5092</v>
      </c>
      <c r="D8" s="4"/>
      <c r="E8" s="4"/>
      <c r="F8" s="31"/>
      <c r="G8" s="61" t="s">
        <v>197</v>
      </c>
      <c r="H8" s="6" t="s">
        <v>22</v>
      </c>
      <c r="I8" s="65">
        <v>5</v>
      </c>
      <c r="J8" s="32">
        <v>200</v>
      </c>
      <c r="K8" s="33">
        <f>I8*J8</f>
        <v>1000</v>
      </c>
      <c r="M8" s="72"/>
    </row>
    <row r="9" spans="1:13" x14ac:dyDescent="0.35">
      <c r="A9" s="4" t="str">
        <f>G16</f>
        <v>TCE Training Workshop</v>
      </c>
      <c r="B9" s="4">
        <v>3</v>
      </c>
      <c r="C9" s="32">
        <f>K19</f>
        <v>20000</v>
      </c>
      <c r="D9" s="4"/>
      <c r="E9" s="4"/>
      <c r="F9" s="31"/>
      <c r="G9" s="52" t="s">
        <v>13</v>
      </c>
      <c r="H9" s="6" t="s">
        <v>13</v>
      </c>
      <c r="I9" s="65">
        <v>10</v>
      </c>
      <c r="J9" s="32">
        <v>26</v>
      </c>
      <c r="K9" s="33">
        <f>I9*J9</f>
        <v>260</v>
      </c>
      <c r="M9" s="26"/>
    </row>
    <row r="10" spans="1:13" x14ac:dyDescent="0.35">
      <c r="A10" s="4" t="str">
        <f>G20</f>
        <v>Safe Spaces (Collab with WAQE)</v>
      </c>
      <c r="B10" s="4">
        <v>4</v>
      </c>
      <c r="C10" s="27">
        <f>K22</f>
        <v>3115</v>
      </c>
      <c r="D10" s="4"/>
      <c r="E10" s="4"/>
      <c r="F10" s="31"/>
      <c r="G10" s="35"/>
      <c r="H10" s="6"/>
      <c r="I10" s="65"/>
      <c r="J10" s="32"/>
      <c r="K10" s="36">
        <f>SUM(K8:K9)</f>
        <v>1260</v>
      </c>
      <c r="M10" s="26"/>
    </row>
    <row r="11" spans="1:13" x14ac:dyDescent="0.35">
      <c r="A11" s="4" t="str">
        <f>G23</f>
        <v>Member Expenses</v>
      </c>
      <c r="B11" s="4">
        <v>5</v>
      </c>
      <c r="C11" s="27">
        <f>K25</f>
        <v>1312</v>
      </c>
      <c r="D11" s="4"/>
      <c r="E11" s="4"/>
      <c r="F11" s="31">
        <v>2</v>
      </c>
      <c r="G11" s="47" t="s">
        <v>198</v>
      </c>
      <c r="H11" s="6"/>
      <c r="I11" s="65"/>
      <c r="J11" s="32"/>
      <c r="K11" s="33"/>
      <c r="M11" s="26"/>
    </row>
    <row r="12" spans="1:13" x14ac:dyDescent="0.35">
      <c r="A12" s="4"/>
      <c r="B12" s="4"/>
      <c r="C12" s="29">
        <f>SUM(C6:C11)</f>
        <v>31779</v>
      </c>
      <c r="D12" s="4"/>
      <c r="E12" s="4"/>
      <c r="F12" s="31"/>
      <c r="G12" s="61" t="s">
        <v>199</v>
      </c>
      <c r="H12" s="6" t="s">
        <v>13</v>
      </c>
      <c r="I12" s="67">
        <v>10</v>
      </c>
      <c r="J12" s="32">
        <v>334</v>
      </c>
      <c r="K12" s="33">
        <f>I12*J12</f>
        <v>3340</v>
      </c>
    </row>
    <row r="13" spans="1:13" x14ac:dyDescent="0.35">
      <c r="A13" s="4"/>
      <c r="B13" s="4"/>
      <c r="C13" s="27"/>
      <c r="D13" s="4"/>
      <c r="E13" s="4"/>
      <c r="F13" s="31"/>
      <c r="G13" s="61" t="s">
        <v>200</v>
      </c>
      <c r="H13" s="6" t="s">
        <v>13</v>
      </c>
      <c r="I13" s="67">
        <v>1</v>
      </c>
      <c r="J13" s="32">
        <v>876</v>
      </c>
      <c r="K13" s="33">
        <f t="shared" ref="K13:K14" si="0">I13*J13</f>
        <v>876</v>
      </c>
      <c r="M13" s="26"/>
    </row>
    <row r="14" spans="1:13" x14ac:dyDescent="0.35">
      <c r="A14" s="4"/>
      <c r="B14" s="4"/>
      <c r="C14" s="27"/>
      <c r="D14" s="4"/>
      <c r="E14" s="4"/>
      <c r="F14" s="31"/>
      <c r="G14" s="61" t="s">
        <v>201</v>
      </c>
      <c r="H14" s="6" t="s">
        <v>13</v>
      </c>
      <c r="I14" s="67">
        <v>1</v>
      </c>
      <c r="J14" s="32">
        <v>876</v>
      </c>
      <c r="K14" s="33">
        <f t="shared" si="0"/>
        <v>876</v>
      </c>
    </row>
    <row r="15" spans="1:13" x14ac:dyDescent="0.35">
      <c r="A15" s="4"/>
      <c r="B15" s="4"/>
      <c r="C15" s="27"/>
      <c r="D15" s="4"/>
      <c r="E15" s="4"/>
      <c r="F15" s="31"/>
      <c r="G15" s="6"/>
      <c r="H15" s="6"/>
      <c r="I15" s="65"/>
      <c r="J15" s="32"/>
      <c r="K15" s="36">
        <f>SUM(K12:K14)</f>
        <v>5092</v>
      </c>
    </row>
    <row r="16" spans="1:13" x14ac:dyDescent="0.35">
      <c r="F16" s="31">
        <v>3</v>
      </c>
      <c r="G16" s="57" t="s">
        <v>202</v>
      </c>
      <c r="H16" s="6"/>
      <c r="I16" s="65"/>
      <c r="J16" s="32"/>
      <c r="K16" s="33"/>
    </row>
    <row r="17" spans="6:13" x14ac:dyDescent="0.35">
      <c r="F17" s="31"/>
      <c r="G17" s="61" t="s">
        <v>203</v>
      </c>
      <c r="H17" s="6" t="s">
        <v>204</v>
      </c>
      <c r="I17" s="65">
        <v>4</v>
      </c>
      <c r="J17" s="32">
        <v>2000</v>
      </c>
      <c r="K17" s="33">
        <f t="shared" ref="K17:K18" si="1">I17*J17</f>
        <v>8000</v>
      </c>
    </row>
    <row r="18" spans="6:13" x14ac:dyDescent="0.35">
      <c r="F18" s="31"/>
      <c r="G18" s="61" t="s">
        <v>87</v>
      </c>
      <c r="H18" s="6" t="s">
        <v>22</v>
      </c>
      <c r="I18" s="65">
        <v>4</v>
      </c>
      <c r="J18" s="32">
        <v>3000</v>
      </c>
      <c r="K18" s="33">
        <f t="shared" si="1"/>
        <v>12000</v>
      </c>
    </row>
    <row r="19" spans="6:13" x14ac:dyDescent="0.35">
      <c r="F19" s="31"/>
      <c r="G19" s="6"/>
      <c r="H19" s="6"/>
      <c r="I19" s="65"/>
      <c r="J19" s="32"/>
      <c r="K19" s="36">
        <f>SUM(K17:K18)</f>
        <v>20000</v>
      </c>
    </row>
    <row r="20" spans="6:13" x14ac:dyDescent="0.35">
      <c r="F20" s="31">
        <v>4</v>
      </c>
      <c r="G20" s="34" t="s">
        <v>209</v>
      </c>
      <c r="H20" s="6"/>
      <c r="I20" s="65"/>
      <c r="J20" s="32"/>
      <c r="K20" s="33"/>
    </row>
    <row r="21" spans="6:13" x14ac:dyDescent="0.35">
      <c r="F21" s="31"/>
      <c r="G21" s="35" t="s">
        <v>13</v>
      </c>
      <c r="H21" s="6" t="s">
        <v>13</v>
      </c>
      <c r="I21" s="65">
        <v>5</v>
      </c>
      <c r="J21" s="32">
        <v>623</v>
      </c>
      <c r="K21" s="33">
        <f t="shared" ref="K21:K24" si="2">I21*J21</f>
        <v>3115</v>
      </c>
    </row>
    <row r="22" spans="6:13" x14ac:dyDescent="0.35">
      <c r="F22" s="31"/>
      <c r="G22" s="35"/>
      <c r="H22" s="6"/>
      <c r="I22" s="65"/>
      <c r="J22" s="32"/>
      <c r="K22" s="36">
        <f>SUM(K21)</f>
        <v>3115</v>
      </c>
      <c r="M22" t="s">
        <v>292</v>
      </c>
    </row>
    <row r="23" spans="6:13" x14ac:dyDescent="0.35">
      <c r="F23" s="31">
        <v>5</v>
      </c>
      <c r="G23" s="47" t="s">
        <v>195</v>
      </c>
      <c r="H23" s="6"/>
      <c r="I23" s="65"/>
      <c r="J23" s="32"/>
      <c r="K23" s="33"/>
    </row>
    <row r="24" spans="6:13" x14ac:dyDescent="0.35">
      <c r="F24" s="31"/>
      <c r="G24" s="61" t="s">
        <v>210</v>
      </c>
      <c r="H24" s="6" t="s">
        <v>23</v>
      </c>
      <c r="I24" s="65">
        <v>4</v>
      </c>
      <c r="J24" s="32">
        <v>328</v>
      </c>
      <c r="K24" s="33">
        <f t="shared" si="2"/>
        <v>1312</v>
      </c>
    </row>
    <row r="25" spans="6:13" ht="15" thickBot="1" x14ac:dyDescent="0.4">
      <c r="F25" s="37"/>
      <c r="G25" s="23"/>
      <c r="H25" s="23"/>
      <c r="I25" s="68"/>
      <c r="J25" s="38"/>
      <c r="K25" s="39">
        <f>SUM(K24)</f>
        <v>1312</v>
      </c>
    </row>
  </sheetData>
  <mergeCells count="1">
    <mergeCell ref="F5:K5"/>
  </mergeCells>
  <dataValidations count="1">
    <dataValidation type="list" allowBlank="1" showInputMessage="1" showErrorMessage="1" sqref="H7:H150">
      <formula1>Expense_Types</formula1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C6" sqref="A6:C6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1.54296875" bestFit="1" customWidth="1"/>
    <col min="6" max="6" width="9.1796875" style="8"/>
    <col min="7" max="7" width="34.81640625" bestFit="1" customWidth="1"/>
    <col min="8" max="8" width="28.7265625" bestFit="1" customWidth="1"/>
    <col min="9" max="9" width="9.1796875" style="64"/>
    <col min="10" max="11" width="11.54296875" style="27" bestFit="1" customWidth="1"/>
  </cols>
  <sheetData>
    <row r="1" spans="1:13" x14ac:dyDescent="0.35">
      <c r="A1" s="17" t="s">
        <v>49</v>
      </c>
      <c r="B1" s="4"/>
      <c r="C1" s="4"/>
      <c r="D1" s="4"/>
      <c r="E1" s="4"/>
      <c r="G1" s="4"/>
      <c r="H1" s="4"/>
    </row>
    <row r="3" spans="1:13" x14ac:dyDescent="0.35">
      <c r="A3" s="4" t="s">
        <v>51</v>
      </c>
      <c r="B3" s="4"/>
      <c r="C3" s="27">
        <f>C13</f>
        <v>25668</v>
      </c>
      <c r="D3" s="4"/>
      <c r="E3" s="4"/>
      <c r="G3" s="4"/>
      <c r="H3" s="4"/>
    </row>
    <row r="4" spans="1:13" ht="15" thickBot="1" x14ac:dyDescent="0.4">
      <c r="A4" s="4"/>
      <c r="B4" s="4"/>
      <c r="C4" s="27"/>
      <c r="D4" s="4"/>
      <c r="E4" s="4"/>
      <c r="G4" s="4"/>
      <c r="H4" s="4"/>
    </row>
    <row r="5" spans="1:13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3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66" t="s">
        <v>61</v>
      </c>
      <c r="J6" s="43" t="s">
        <v>62</v>
      </c>
      <c r="K6" s="44" t="s">
        <v>52</v>
      </c>
    </row>
    <row r="7" spans="1:13" x14ac:dyDescent="0.35">
      <c r="A7" s="60" t="str">
        <f>G7</f>
        <v>Executive Committee</v>
      </c>
      <c r="B7" s="4">
        <v>1</v>
      </c>
      <c r="C7" s="27">
        <f>K14</f>
        <v>8040</v>
      </c>
      <c r="D7" s="4"/>
      <c r="E7" s="4"/>
      <c r="F7" s="31">
        <v>1</v>
      </c>
      <c r="G7" s="34" t="s">
        <v>66</v>
      </c>
      <c r="H7" s="6"/>
      <c r="I7" s="65"/>
      <c r="J7" s="32"/>
      <c r="K7" s="33"/>
    </row>
    <row r="8" spans="1:13" x14ac:dyDescent="0.35">
      <c r="A8" s="60" t="str">
        <f>G15</f>
        <v>Safe Spaces (Transformation Collab)</v>
      </c>
      <c r="B8" s="4">
        <v>2</v>
      </c>
      <c r="C8" s="27">
        <f>K18</f>
        <v>2250</v>
      </c>
      <c r="D8" s="4"/>
      <c r="E8" s="4"/>
      <c r="F8" s="31"/>
      <c r="G8" s="35" t="s">
        <v>13</v>
      </c>
      <c r="H8" s="6" t="s">
        <v>13</v>
      </c>
      <c r="I8" s="65">
        <v>10</v>
      </c>
      <c r="J8" s="32">
        <v>334</v>
      </c>
      <c r="K8" s="33">
        <f>I8*J8</f>
        <v>3340</v>
      </c>
      <c r="M8" t="s">
        <v>224</v>
      </c>
    </row>
    <row r="9" spans="1:13" x14ac:dyDescent="0.35">
      <c r="A9" s="60" t="str">
        <f>G19</f>
        <v>Pride Week</v>
      </c>
      <c r="B9" s="4">
        <v>3</v>
      </c>
      <c r="C9" s="32">
        <f>K25</f>
        <v>6600</v>
      </c>
      <c r="D9" s="4"/>
      <c r="E9" s="4"/>
      <c r="F9" s="31"/>
      <c r="G9" s="35" t="s">
        <v>8</v>
      </c>
      <c r="H9" s="6" t="s">
        <v>8</v>
      </c>
      <c r="I9" s="65">
        <v>1</v>
      </c>
      <c r="J9" s="32">
        <v>500</v>
      </c>
      <c r="K9" s="33">
        <f t="shared" ref="K9:K13" si="0">I9*J9</f>
        <v>500</v>
      </c>
    </row>
    <row r="10" spans="1:13" x14ac:dyDescent="0.35">
      <c r="A10" s="60" t="str">
        <f>G26</f>
        <v>Slut Walk</v>
      </c>
      <c r="B10" s="4">
        <v>4</v>
      </c>
      <c r="C10" s="27">
        <f>K28</f>
        <v>1200</v>
      </c>
      <c r="D10" s="4"/>
      <c r="E10" s="4"/>
      <c r="F10" s="31"/>
      <c r="G10" s="52" t="s">
        <v>211</v>
      </c>
      <c r="H10" s="6" t="s">
        <v>23</v>
      </c>
      <c r="I10" s="65">
        <v>4</v>
      </c>
      <c r="J10" s="32">
        <v>500</v>
      </c>
      <c r="K10" s="33">
        <f t="shared" si="0"/>
        <v>2000</v>
      </c>
    </row>
    <row r="11" spans="1:13" x14ac:dyDescent="0.35">
      <c r="A11" s="60" t="str">
        <f>G29</f>
        <v>Critical engagements (4)</v>
      </c>
      <c r="B11" s="4">
        <v>5</v>
      </c>
      <c r="C11" s="27">
        <f>K31</f>
        <v>1600</v>
      </c>
      <c r="D11" s="4"/>
      <c r="E11" s="4"/>
      <c r="F11" s="31"/>
      <c r="G11" s="35" t="s">
        <v>63</v>
      </c>
      <c r="H11" s="6" t="s">
        <v>30</v>
      </c>
      <c r="I11" s="65">
        <v>1</v>
      </c>
      <c r="J11" s="32">
        <v>200</v>
      </c>
      <c r="K11" s="33">
        <f t="shared" si="0"/>
        <v>200</v>
      </c>
    </row>
    <row r="12" spans="1:13" x14ac:dyDescent="0.35">
      <c r="A12" s="60" t="str">
        <f>G32</f>
        <v>Member Expenses</v>
      </c>
      <c r="B12" s="4">
        <v>6</v>
      </c>
      <c r="C12" s="27">
        <f>K35</f>
        <v>4978</v>
      </c>
      <c r="D12" s="4"/>
      <c r="E12" s="4"/>
      <c r="F12" s="31"/>
      <c r="G12" s="61" t="s">
        <v>268</v>
      </c>
      <c r="H12" s="6" t="s">
        <v>22</v>
      </c>
      <c r="I12" s="65">
        <v>1</v>
      </c>
      <c r="J12" s="32">
        <v>1000</v>
      </c>
      <c r="K12" s="33">
        <f t="shared" si="0"/>
        <v>1000</v>
      </c>
    </row>
    <row r="13" spans="1:13" x14ac:dyDescent="0.35">
      <c r="A13" s="4"/>
      <c r="B13" s="4"/>
      <c r="C13" s="29">
        <f>SUM(C6:C12)</f>
        <v>25668</v>
      </c>
      <c r="D13" s="4"/>
      <c r="E13" s="4"/>
      <c r="F13" s="31"/>
      <c r="G13" s="61" t="s">
        <v>212</v>
      </c>
      <c r="H13" s="6" t="s">
        <v>22</v>
      </c>
      <c r="I13" s="65">
        <v>2</v>
      </c>
      <c r="J13" s="32">
        <v>500</v>
      </c>
      <c r="K13" s="33">
        <f t="shared" si="0"/>
        <v>1000</v>
      </c>
    </row>
    <row r="14" spans="1:13" x14ac:dyDescent="0.35">
      <c r="A14" s="4"/>
      <c r="B14" s="4"/>
      <c r="C14" s="27"/>
      <c r="D14" s="4"/>
      <c r="E14" s="4"/>
      <c r="F14" s="31"/>
      <c r="G14" s="6"/>
      <c r="H14" s="6"/>
      <c r="I14" s="65"/>
      <c r="J14" s="32"/>
      <c r="K14" s="36">
        <f>SUM(K8:K13)</f>
        <v>8040</v>
      </c>
    </row>
    <row r="15" spans="1:13" x14ac:dyDescent="0.35">
      <c r="A15" s="4"/>
      <c r="B15" s="4"/>
      <c r="C15" s="27"/>
      <c r="D15" s="4"/>
      <c r="E15" s="4"/>
      <c r="F15" s="31">
        <v>2</v>
      </c>
      <c r="G15" s="57" t="s">
        <v>213</v>
      </c>
      <c r="H15" s="6"/>
      <c r="I15" s="65"/>
      <c r="J15" s="32"/>
      <c r="K15" s="33"/>
    </row>
    <row r="16" spans="1:13" x14ac:dyDescent="0.35">
      <c r="A16" s="4"/>
      <c r="B16" s="4"/>
      <c r="C16" s="27"/>
      <c r="F16" s="31"/>
      <c r="G16" s="61" t="s">
        <v>87</v>
      </c>
      <c r="H16" s="6" t="s">
        <v>22</v>
      </c>
      <c r="I16" s="65">
        <v>5</v>
      </c>
      <c r="J16" s="32">
        <v>350</v>
      </c>
      <c r="K16" s="33">
        <f t="shared" ref="K16:K17" si="1">I16*J16</f>
        <v>1750</v>
      </c>
    </row>
    <row r="17" spans="6:11" x14ac:dyDescent="0.35">
      <c r="F17" s="31"/>
      <c r="G17" s="61" t="s">
        <v>214</v>
      </c>
      <c r="H17" s="6" t="s">
        <v>21</v>
      </c>
      <c r="I17" s="65">
        <v>5</v>
      </c>
      <c r="J17" s="32">
        <v>100</v>
      </c>
      <c r="K17" s="33">
        <f t="shared" si="1"/>
        <v>500</v>
      </c>
    </row>
    <row r="18" spans="6:11" x14ac:dyDescent="0.35">
      <c r="F18" s="31"/>
      <c r="G18" s="6"/>
      <c r="H18" s="6"/>
      <c r="I18" s="65"/>
      <c r="J18" s="32"/>
      <c r="K18" s="36">
        <f>SUM(K16:K17)</f>
        <v>2250</v>
      </c>
    </row>
    <row r="19" spans="6:11" x14ac:dyDescent="0.35">
      <c r="F19" s="31">
        <v>3</v>
      </c>
      <c r="G19" s="34" t="s">
        <v>215</v>
      </c>
      <c r="H19" s="6"/>
      <c r="I19" s="65"/>
      <c r="J19" s="32"/>
      <c r="K19" s="33"/>
    </row>
    <row r="20" spans="6:11" x14ac:dyDescent="0.35">
      <c r="F20" s="31"/>
      <c r="G20" s="35" t="s">
        <v>235</v>
      </c>
      <c r="H20" s="6" t="s">
        <v>22</v>
      </c>
      <c r="I20" s="65">
        <v>2</v>
      </c>
      <c r="J20" s="32">
        <v>400</v>
      </c>
      <c r="K20" s="33">
        <f>I20*J20</f>
        <v>800</v>
      </c>
    </row>
    <row r="21" spans="6:11" x14ac:dyDescent="0.35">
      <c r="F21" s="31"/>
      <c r="G21" s="35" t="s">
        <v>216</v>
      </c>
      <c r="H21" s="6" t="s">
        <v>21</v>
      </c>
      <c r="I21" s="65">
        <v>3</v>
      </c>
      <c r="J21" s="32">
        <v>100</v>
      </c>
      <c r="K21" s="33">
        <f t="shared" ref="K21:K24" si="2">I21*J21</f>
        <v>300</v>
      </c>
    </row>
    <row r="22" spans="6:11" x14ac:dyDescent="0.35">
      <c r="F22" s="31"/>
      <c r="G22" s="35" t="s">
        <v>220</v>
      </c>
      <c r="H22" s="6" t="s">
        <v>13</v>
      </c>
      <c r="I22" s="65">
        <v>1</v>
      </c>
      <c r="J22" s="32">
        <v>4000</v>
      </c>
      <c r="K22" s="33">
        <f t="shared" si="2"/>
        <v>4000</v>
      </c>
    </row>
    <row r="23" spans="6:11" x14ac:dyDescent="0.35">
      <c r="F23" s="31"/>
      <c r="G23" s="35" t="s">
        <v>217</v>
      </c>
      <c r="H23" s="6" t="s">
        <v>22</v>
      </c>
      <c r="I23" s="65">
        <v>400</v>
      </c>
      <c r="J23" s="32">
        <v>3</v>
      </c>
      <c r="K23" s="33">
        <f t="shared" si="2"/>
        <v>1200</v>
      </c>
    </row>
    <row r="24" spans="6:11" x14ac:dyDescent="0.35">
      <c r="F24" s="31"/>
      <c r="G24" s="35" t="s">
        <v>218</v>
      </c>
      <c r="H24" s="6" t="s">
        <v>21</v>
      </c>
      <c r="I24" s="65">
        <v>3</v>
      </c>
      <c r="J24" s="32">
        <v>100</v>
      </c>
      <c r="K24" s="33">
        <f t="shared" si="2"/>
        <v>300</v>
      </c>
    </row>
    <row r="25" spans="6:11" x14ac:dyDescent="0.35">
      <c r="F25" s="31"/>
      <c r="G25" s="6"/>
      <c r="H25" s="6"/>
      <c r="I25" s="65"/>
      <c r="J25" s="32"/>
      <c r="K25" s="36">
        <f>SUM(K20:K24)</f>
        <v>6600</v>
      </c>
    </row>
    <row r="26" spans="6:11" x14ac:dyDescent="0.35">
      <c r="F26" s="31">
        <v>4</v>
      </c>
      <c r="G26" s="34" t="s">
        <v>219</v>
      </c>
      <c r="H26" s="6"/>
      <c r="I26" s="65"/>
      <c r="J26" s="32"/>
      <c r="K26" s="33"/>
    </row>
    <row r="27" spans="6:11" x14ac:dyDescent="0.35">
      <c r="F27" s="31"/>
      <c r="G27" s="35" t="s">
        <v>87</v>
      </c>
      <c r="H27" s="6" t="s">
        <v>22</v>
      </c>
      <c r="I27" s="65">
        <v>200</v>
      </c>
      <c r="J27" s="32">
        <v>6</v>
      </c>
      <c r="K27" s="33">
        <f>I27*J27</f>
        <v>1200</v>
      </c>
    </row>
    <row r="28" spans="6:11" x14ac:dyDescent="0.35">
      <c r="F28" s="31"/>
      <c r="G28" s="6"/>
      <c r="H28" s="6"/>
      <c r="I28" s="65"/>
      <c r="J28" s="32"/>
      <c r="K28" s="36">
        <f>SUM(K27)</f>
        <v>1200</v>
      </c>
    </row>
    <row r="29" spans="6:11" x14ac:dyDescent="0.35">
      <c r="F29" s="31">
        <v>5</v>
      </c>
      <c r="G29" s="34" t="s">
        <v>221</v>
      </c>
      <c r="H29" s="6"/>
      <c r="I29" s="65"/>
      <c r="J29" s="32"/>
      <c r="K29" s="33"/>
    </row>
    <row r="30" spans="6:11" x14ac:dyDescent="0.35">
      <c r="F30" s="31"/>
      <c r="G30" s="35" t="s">
        <v>87</v>
      </c>
      <c r="H30" s="6" t="s">
        <v>22</v>
      </c>
      <c r="I30" s="65">
        <v>4</v>
      </c>
      <c r="J30" s="32">
        <v>400</v>
      </c>
      <c r="K30" s="33">
        <f>I30*J30</f>
        <v>1600</v>
      </c>
    </row>
    <row r="31" spans="6:11" x14ac:dyDescent="0.35">
      <c r="F31" s="31"/>
      <c r="G31" s="6"/>
      <c r="H31" s="6"/>
      <c r="I31" s="65"/>
      <c r="J31" s="32"/>
      <c r="K31" s="36">
        <f>SUM(K30)</f>
        <v>1600</v>
      </c>
    </row>
    <row r="32" spans="6:11" x14ac:dyDescent="0.35">
      <c r="F32" s="31">
        <v>6</v>
      </c>
      <c r="G32" s="34" t="s">
        <v>195</v>
      </c>
      <c r="H32" s="6"/>
      <c r="I32" s="65"/>
      <c r="J32" s="32"/>
      <c r="K32" s="33"/>
    </row>
    <row r="33" spans="6:13" x14ac:dyDescent="0.35">
      <c r="F33" s="31"/>
      <c r="G33" s="35" t="s">
        <v>223</v>
      </c>
      <c r="H33" s="6" t="s">
        <v>13</v>
      </c>
      <c r="I33" s="65">
        <v>10</v>
      </c>
      <c r="J33" s="32">
        <v>264</v>
      </c>
      <c r="K33" s="33">
        <f>I33*J33</f>
        <v>2640</v>
      </c>
      <c r="M33" t="s">
        <v>224</v>
      </c>
    </row>
    <row r="34" spans="6:13" x14ac:dyDescent="0.35">
      <c r="F34" s="31"/>
      <c r="G34" s="35" t="s">
        <v>222</v>
      </c>
      <c r="H34" s="6" t="s">
        <v>13</v>
      </c>
      <c r="I34" s="65">
        <v>7</v>
      </c>
      <c r="J34" s="32">
        <v>334</v>
      </c>
      <c r="K34" s="33">
        <f>I34*J34</f>
        <v>2338</v>
      </c>
    </row>
    <row r="35" spans="6:13" ht="15" thickBot="1" x14ac:dyDescent="0.4">
      <c r="F35" s="37"/>
      <c r="G35" s="23"/>
      <c r="H35" s="23"/>
      <c r="I35" s="68"/>
      <c r="J35" s="38"/>
      <c r="K35" s="39">
        <f>SUM(K33:K34)</f>
        <v>4978</v>
      </c>
    </row>
  </sheetData>
  <mergeCells count="1">
    <mergeCell ref="F5:K5"/>
  </mergeCells>
  <dataValidations count="1">
    <dataValidation type="list" allowBlank="1" showInputMessage="1" showErrorMessage="1" sqref="H8:H142">
      <formula1>Expense_Types</formula1>
    </dataValidation>
  </dataValidations>
  <hyperlinks>
    <hyperlink ref="A7" location="WAQE!G7" display="WAQE!G7"/>
    <hyperlink ref="A8" location="WAQE!G15" display="WAQE!G15"/>
    <hyperlink ref="A9" location="WAQE!G19" display="WAQE!G19"/>
    <hyperlink ref="A10" location="WAQE!G26" display="WAQE!G26"/>
    <hyperlink ref="A11" location="WAQE!G29" display="WAQE!G29"/>
    <hyperlink ref="A12" location="WAQE!G32" display="WAQE!G32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A6" sqref="A6:C6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2.54296875" style="27" bestFit="1" customWidth="1"/>
    <col min="6" max="6" width="9.1796875" style="8"/>
    <col min="7" max="7" width="32.81640625" bestFit="1" customWidth="1"/>
    <col min="8" max="8" width="23.453125" bestFit="1" customWidth="1"/>
    <col min="10" max="11" width="12.54296875" style="27" bestFit="1" customWidth="1"/>
  </cols>
  <sheetData>
    <row r="1" spans="1:11" x14ac:dyDescent="0.35">
      <c r="A1" s="17" t="s">
        <v>40</v>
      </c>
      <c r="B1" s="1"/>
      <c r="D1" s="3"/>
      <c r="E1" s="3"/>
      <c r="F1" s="76"/>
      <c r="G1" s="3"/>
      <c r="H1" s="3"/>
      <c r="I1" s="3"/>
    </row>
    <row r="2" spans="1:11" x14ac:dyDescent="0.35">
      <c r="E2" s="3"/>
      <c r="F2" s="76"/>
      <c r="G2" s="3"/>
      <c r="H2" s="3"/>
      <c r="I2" s="3"/>
    </row>
    <row r="3" spans="1:11" x14ac:dyDescent="0.35">
      <c r="A3" s="4" t="s">
        <v>51</v>
      </c>
      <c r="B3" s="4"/>
      <c r="C3" s="27">
        <f>C23</f>
        <v>8155</v>
      </c>
      <c r="D3" s="4"/>
      <c r="E3" s="4"/>
      <c r="G3" s="4"/>
      <c r="H3" s="4"/>
      <c r="I3" s="4"/>
    </row>
    <row r="4" spans="1:11" ht="15" thickBot="1" x14ac:dyDescent="0.4">
      <c r="A4" s="4"/>
      <c r="B4" s="4"/>
      <c r="D4" s="4"/>
      <c r="E4" s="4"/>
      <c r="G4" s="4"/>
      <c r="H4" s="4"/>
      <c r="I4" s="4"/>
    </row>
    <row r="5" spans="1:11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1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42" t="s">
        <v>61</v>
      </c>
      <c r="J6" s="43" t="s">
        <v>62</v>
      </c>
      <c r="K6" s="44" t="s">
        <v>52</v>
      </c>
    </row>
    <row r="7" spans="1:11" x14ac:dyDescent="0.35">
      <c r="A7" s="4" t="str">
        <f>G7</f>
        <v>Venues</v>
      </c>
      <c r="B7" s="4">
        <v>1</v>
      </c>
      <c r="C7" s="27">
        <f>K9</f>
        <v>87000</v>
      </c>
      <c r="D7" s="4"/>
      <c r="E7" s="4"/>
      <c r="F7" s="31">
        <v>1</v>
      </c>
      <c r="G7" s="34" t="s">
        <v>9</v>
      </c>
      <c r="H7" s="6"/>
      <c r="I7" s="6"/>
      <c r="J7" s="32"/>
      <c r="K7" s="33"/>
    </row>
    <row r="8" spans="1:11" x14ac:dyDescent="0.35">
      <c r="A8" s="4" t="str">
        <f>G10</f>
        <v>First Aid</v>
      </c>
      <c r="B8" s="4">
        <v>2</v>
      </c>
      <c r="C8" s="32">
        <f>K12</f>
        <v>15000</v>
      </c>
      <c r="D8" s="4"/>
      <c r="E8" s="4"/>
      <c r="F8" s="31"/>
      <c r="G8" s="35" t="s">
        <v>301</v>
      </c>
      <c r="H8" s="6" t="s">
        <v>50</v>
      </c>
      <c r="I8" s="6">
        <v>1</v>
      </c>
      <c r="J8" s="32">
        <v>87000</v>
      </c>
      <c r="K8" s="33">
        <f>I8*J8</f>
        <v>87000</v>
      </c>
    </row>
    <row r="9" spans="1:11" x14ac:dyDescent="0.35">
      <c r="A9" s="4" t="str">
        <f>G13</f>
        <v>Printing costs</v>
      </c>
      <c r="B9" s="4">
        <v>3</v>
      </c>
      <c r="C9" s="32">
        <f>K15</f>
        <v>6000</v>
      </c>
      <c r="D9" s="4"/>
      <c r="E9" s="4"/>
      <c r="F9" s="31"/>
      <c r="G9" s="6"/>
      <c r="H9" s="6"/>
      <c r="I9" s="6"/>
      <c r="J9" s="32"/>
      <c r="K9" s="36">
        <f>SUM(K8)</f>
        <v>87000</v>
      </c>
    </row>
    <row r="10" spans="1:11" x14ac:dyDescent="0.35">
      <c r="A10" s="4" t="str">
        <f>G16</f>
        <v>Transport</v>
      </c>
      <c r="B10" s="4">
        <v>4</v>
      </c>
      <c r="C10" s="32">
        <f>K18</f>
        <v>5000</v>
      </c>
      <c r="D10" s="4"/>
      <c r="E10" s="4"/>
      <c r="F10" s="31">
        <v>2</v>
      </c>
      <c r="G10" s="34" t="s">
        <v>295</v>
      </c>
      <c r="H10" s="6"/>
      <c r="I10" s="6"/>
      <c r="J10" s="32"/>
      <c r="K10" s="33"/>
    </row>
    <row r="11" spans="1:11" x14ac:dyDescent="0.35">
      <c r="A11" s="4" t="str">
        <f>G19</f>
        <v>Payment for sub-comm</v>
      </c>
      <c r="B11" s="4">
        <v>5</v>
      </c>
      <c r="C11" s="32">
        <f>K21</f>
        <v>8400</v>
      </c>
      <c r="D11" s="4"/>
      <c r="E11" s="4"/>
      <c r="F11" s="31"/>
      <c r="G11" s="35" t="s">
        <v>301</v>
      </c>
      <c r="H11" s="6" t="s">
        <v>50</v>
      </c>
      <c r="I11" s="6">
        <v>1</v>
      </c>
      <c r="J11" s="32">
        <v>15000</v>
      </c>
      <c r="K11" s="33">
        <f>I11*J11</f>
        <v>15000</v>
      </c>
    </row>
    <row r="12" spans="1:11" x14ac:dyDescent="0.35">
      <c r="A12" s="4" t="str">
        <f>G22</f>
        <v>Blazers</v>
      </c>
      <c r="B12" s="4">
        <v>6</v>
      </c>
      <c r="C12" s="32">
        <f>K24</f>
        <v>5600</v>
      </c>
      <c r="D12" s="4"/>
      <c r="E12" s="4"/>
      <c r="F12" s="31"/>
      <c r="G12" s="35"/>
      <c r="H12" s="6"/>
      <c r="I12" s="6"/>
      <c r="J12" s="32"/>
      <c r="K12" s="36">
        <f>SUM(K11)</f>
        <v>15000</v>
      </c>
    </row>
    <row r="13" spans="1:11" x14ac:dyDescent="0.35">
      <c r="A13" s="4" t="str">
        <f>G25</f>
        <v>Security</v>
      </c>
      <c r="B13" s="4">
        <v>7</v>
      </c>
      <c r="C13" s="32">
        <f>K27</f>
        <v>20000</v>
      </c>
      <c r="D13" s="4"/>
      <c r="E13" s="4"/>
      <c r="F13" s="31">
        <v>3</v>
      </c>
      <c r="G13" s="34" t="s">
        <v>296</v>
      </c>
      <c r="H13" s="6"/>
      <c r="I13" s="6"/>
      <c r="J13" s="32"/>
      <c r="K13" s="33"/>
    </row>
    <row r="14" spans="1:11" x14ac:dyDescent="0.35">
      <c r="A14" s="4" t="str">
        <f>G28</f>
        <v>Film/Sound/Lighting/Photographer</v>
      </c>
      <c r="B14" s="4">
        <v>8</v>
      </c>
      <c r="C14" s="32">
        <f>K30</f>
        <v>160000</v>
      </c>
      <c r="D14" s="4"/>
      <c r="E14" s="4"/>
      <c r="F14" s="31"/>
      <c r="G14" s="35" t="s">
        <v>301</v>
      </c>
      <c r="H14" s="6" t="s">
        <v>50</v>
      </c>
      <c r="I14" s="6">
        <v>1</v>
      </c>
      <c r="J14" s="32">
        <v>6000</v>
      </c>
      <c r="K14" s="33">
        <f>I14*J14</f>
        <v>6000</v>
      </c>
    </row>
    <row r="15" spans="1:11" x14ac:dyDescent="0.35">
      <c r="A15" s="4" t="str">
        <f>G31</f>
        <v>KuKo Variety Show</v>
      </c>
      <c r="B15" s="4">
        <v>9</v>
      </c>
      <c r="C15" s="32">
        <f>K33</f>
        <v>6000</v>
      </c>
      <c r="D15" s="4"/>
      <c r="E15" s="4"/>
      <c r="F15" s="31"/>
      <c r="G15" s="6"/>
      <c r="H15" s="6"/>
      <c r="I15" s="6"/>
      <c r="J15" s="32"/>
      <c r="K15" s="36">
        <f>SUM(K14)</f>
        <v>6000</v>
      </c>
    </row>
    <row r="16" spans="1:11" x14ac:dyDescent="0.35">
      <c r="A16" s="4" t="str">
        <f>G34</f>
        <v>Collaborations</v>
      </c>
      <c r="B16" s="4">
        <v>10</v>
      </c>
      <c r="C16" s="32">
        <f>K36</f>
        <v>2000</v>
      </c>
      <c r="E16" s="3"/>
      <c r="F16" s="78">
        <v>4</v>
      </c>
      <c r="G16" s="34" t="s">
        <v>13</v>
      </c>
      <c r="H16" s="41"/>
      <c r="I16" s="41"/>
      <c r="J16" s="32"/>
      <c r="K16" s="33"/>
    </row>
    <row r="17" spans="1:11" x14ac:dyDescent="0.35">
      <c r="A17" t="str">
        <f>G37</f>
        <v>Prizes</v>
      </c>
      <c r="B17" s="4">
        <v>11</v>
      </c>
      <c r="C17" s="32">
        <f>K39</f>
        <v>17000</v>
      </c>
      <c r="E17" s="3"/>
      <c r="F17" s="78"/>
      <c r="G17" s="35" t="s">
        <v>301</v>
      </c>
      <c r="H17" s="6" t="s">
        <v>50</v>
      </c>
      <c r="I17" s="41">
        <v>1</v>
      </c>
      <c r="J17" s="32">
        <v>5000</v>
      </c>
      <c r="K17" s="33">
        <f>I17*J17</f>
        <v>5000</v>
      </c>
    </row>
    <row r="18" spans="1:11" x14ac:dyDescent="0.35">
      <c r="A18" t="str">
        <f>G40</f>
        <v>Investments</v>
      </c>
      <c r="B18" s="4">
        <v>12</v>
      </c>
      <c r="C18" s="32">
        <f>K42</f>
        <v>3000</v>
      </c>
      <c r="E18" s="3"/>
      <c r="F18" s="78"/>
      <c r="G18" s="6"/>
      <c r="H18" s="41"/>
      <c r="I18" s="41"/>
      <c r="J18" s="32"/>
      <c r="K18" s="36">
        <f>SUM(K17)</f>
        <v>5000</v>
      </c>
    </row>
    <row r="19" spans="1:11" x14ac:dyDescent="0.35">
      <c r="C19" s="29">
        <f>SUM(C6:C18)</f>
        <v>336000</v>
      </c>
      <c r="E19" s="3"/>
      <c r="F19" s="78">
        <v>5</v>
      </c>
      <c r="G19" s="34" t="s">
        <v>297</v>
      </c>
      <c r="H19" s="41"/>
      <c r="I19" s="41"/>
      <c r="J19" s="32"/>
      <c r="K19" s="33"/>
    </row>
    <row r="20" spans="1:11" x14ac:dyDescent="0.35">
      <c r="A20" t="s">
        <v>302</v>
      </c>
      <c r="C20" s="27">
        <v>-236000</v>
      </c>
      <c r="E20" s="3"/>
      <c r="F20" s="78"/>
      <c r="G20" s="35" t="s">
        <v>301</v>
      </c>
      <c r="H20" s="6" t="s">
        <v>50</v>
      </c>
      <c r="I20" s="41">
        <v>1</v>
      </c>
      <c r="J20" s="32">
        <v>8400</v>
      </c>
      <c r="K20" s="33">
        <f>I20*J20</f>
        <v>8400</v>
      </c>
    </row>
    <row r="21" spans="1:11" x14ac:dyDescent="0.35">
      <c r="C21" s="29">
        <f>C19+C20</f>
        <v>100000</v>
      </c>
      <c r="E21" s="3"/>
      <c r="F21" s="78"/>
      <c r="G21" s="41"/>
      <c r="H21" s="41"/>
      <c r="I21" s="41"/>
      <c r="J21" s="32"/>
      <c r="K21" s="36">
        <f>SUM(K20)</f>
        <v>8400</v>
      </c>
    </row>
    <row r="22" spans="1:11" x14ac:dyDescent="0.35">
      <c r="A22" t="s">
        <v>144</v>
      </c>
      <c r="C22" s="27">
        <v>-91845</v>
      </c>
      <c r="E22" s="3"/>
      <c r="F22" s="78">
        <v>6</v>
      </c>
      <c r="G22" s="34" t="s">
        <v>131</v>
      </c>
      <c r="H22" s="41"/>
      <c r="I22" s="41"/>
      <c r="J22" s="32"/>
      <c r="K22" s="33"/>
    </row>
    <row r="23" spans="1:11" x14ac:dyDescent="0.35">
      <c r="C23" s="29">
        <f>C21+C22</f>
        <v>8155</v>
      </c>
      <c r="E23" s="3"/>
      <c r="F23" s="78"/>
      <c r="G23" s="35" t="s">
        <v>301</v>
      </c>
      <c r="H23" s="6" t="s">
        <v>50</v>
      </c>
      <c r="I23" s="41">
        <v>1</v>
      </c>
      <c r="J23" s="32">
        <v>5600</v>
      </c>
      <c r="K23" s="33">
        <f>I23*J23</f>
        <v>5600</v>
      </c>
    </row>
    <row r="24" spans="1:11" x14ac:dyDescent="0.35">
      <c r="E24" s="3"/>
      <c r="F24" s="78"/>
      <c r="G24" s="41"/>
      <c r="H24" s="41"/>
      <c r="I24" s="41"/>
      <c r="J24" s="32"/>
      <c r="K24" s="36">
        <f>SUM(K23)</f>
        <v>5600</v>
      </c>
    </row>
    <row r="25" spans="1:11" x14ac:dyDescent="0.35">
      <c r="E25" s="3"/>
      <c r="F25" s="78">
        <v>7</v>
      </c>
      <c r="G25" s="34" t="s">
        <v>161</v>
      </c>
      <c r="H25" s="41"/>
      <c r="I25" s="41"/>
      <c r="J25" s="32"/>
      <c r="K25" s="33"/>
    </row>
    <row r="26" spans="1:11" x14ac:dyDescent="0.35">
      <c r="E26" s="3"/>
      <c r="F26" s="78"/>
      <c r="G26" s="35" t="s">
        <v>301</v>
      </c>
      <c r="H26" s="6" t="s">
        <v>50</v>
      </c>
      <c r="I26" s="41">
        <v>1</v>
      </c>
      <c r="J26" s="32">
        <v>20000</v>
      </c>
      <c r="K26" s="33">
        <f>I26*J26</f>
        <v>20000</v>
      </c>
    </row>
    <row r="27" spans="1:11" x14ac:dyDescent="0.35">
      <c r="E27" s="3"/>
      <c r="F27" s="78"/>
      <c r="G27" s="41"/>
      <c r="H27" s="41"/>
      <c r="I27" s="41"/>
      <c r="J27" s="32"/>
      <c r="K27" s="36">
        <f>SUM(K26)</f>
        <v>20000</v>
      </c>
    </row>
    <row r="28" spans="1:11" x14ac:dyDescent="0.35">
      <c r="E28" s="3"/>
      <c r="F28" s="78">
        <v>8</v>
      </c>
      <c r="G28" s="34" t="s">
        <v>298</v>
      </c>
      <c r="H28" s="41"/>
      <c r="I28" s="41"/>
      <c r="J28" s="32"/>
      <c r="K28" s="33"/>
    </row>
    <row r="29" spans="1:11" x14ac:dyDescent="0.35">
      <c r="E29" s="3"/>
      <c r="F29" s="78"/>
      <c r="G29" s="35" t="s">
        <v>301</v>
      </c>
      <c r="H29" s="6" t="s">
        <v>50</v>
      </c>
      <c r="I29" s="41">
        <v>1</v>
      </c>
      <c r="J29" s="32">
        <v>160000</v>
      </c>
      <c r="K29" s="33">
        <f>I29*J29</f>
        <v>160000</v>
      </c>
    </row>
    <row r="30" spans="1:11" x14ac:dyDescent="0.35">
      <c r="E30" s="3"/>
      <c r="F30" s="78"/>
      <c r="G30" s="41"/>
      <c r="H30" s="41"/>
      <c r="I30" s="41"/>
      <c r="J30" s="32"/>
      <c r="K30" s="36">
        <f>SUM(K29)</f>
        <v>160000</v>
      </c>
    </row>
    <row r="31" spans="1:11" x14ac:dyDescent="0.35">
      <c r="E31" s="3"/>
      <c r="F31" s="78">
        <v>9</v>
      </c>
      <c r="G31" s="34" t="s">
        <v>299</v>
      </c>
      <c r="H31" s="41"/>
      <c r="I31" s="41"/>
      <c r="J31" s="32"/>
      <c r="K31" s="33"/>
    </row>
    <row r="32" spans="1:11" x14ac:dyDescent="0.35">
      <c r="E32" s="3"/>
      <c r="F32" s="78"/>
      <c r="G32" s="35" t="s">
        <v>301</v>
      </c>
      <c r="H32" s="6" t="s">
        <v>50</v>
      </c>
      <c r="I32" s="41">
        <v>1</v>
      </c>
      <c r="J32" s="32">
        <v>6000</v>
      </c>
      <c r="K32" s="33">
        <f>I32*J32</f>
        <v>6000</v>
      </c>
    </row>
    <row r="33" spans="5:11" x14ac:dyDescent="0.35">
      <c r="E33" s="3"/>
      <c r="F33" s="78"/>
      <c r="G33" s="41"/>
      <c r="H33" s="41"/>
      <c r="I33" s="41"/>
      <c r="J33" s="32"/>
      <c r="K33" s="36">
        <f>SUM(K32)</f>
        <v>6000</v>
      </c>
    </row>
    <row r="34" spans="5:11" x14ac:dyDescent="0.35">
      <c r="E34" s="3"/>
      <c r="F34" s="78">
        <v>10</v>
      </c>
      <c r="G34" s="34" t="s">
        <v>133</v>
      </c>
      <c r="H34" s="41"/>
      <c r="I34" s="41"/>
      <c r="J34" s="32"/>
      <c r="K34" s="33"/>
    </row>
    <row r="35" spans="5:11" x14ac:dyDescent="0.35">
      <c r="E35" s="3"/>
      <c r="F35" s="78"/>
      <c r="G35" s="35" t="s">
        <v>301</v>
      </c>
      <c r="H35" s="6" t="s">
        <v>50</v>
      </c>
      <c r="I35" s="41">
        <v>1</v>
      </c>
      <c r="J35" s="32">
        <v>2000</v>
      </c>
      <c r="K35" s="33">
        <f>I35*J35</f>
        <v>2000</v>
      </c>
    </row>
    <row r="36" spans="5:11" x14ac:dyDescent="0.35">
      <c r="E36" s="3"/>
      <c r="F36" s="78"/>
      <c r="G36" s="41"/>
      <c r="H36" s="41"/>
      <c r="I36" s="41"/>
      <c r="J36" s="32"/>
      <c r="K36" s="36">
        <f>SUM(K35)</f>
        <v>2000</v>
      </c>
    </row>
    <row r="37" spans="5:11" x14ac:dyDescent="0.35">
      <c r="E37" s="3"/>
      <c r="F37" s="78">
        <v>11</v>
      </c>
      <c r="G37" s="34" t="s">
        <v>151</v>
      </c>
      <c r="H37" s="41"/>
      <c r="I37" s="41"/>
      <c r="J37" s="32"/>
      <c r="K37" s="33"/>
    </row>
    <row r="38" spans="5:11" x14ac:dyDescent="0.35">
      <c r="E38" s="3"/>
      <c r="F38" s="78"/>
      <c r="G38" s="35" t="s">
        <v>301</v>
      </c>
      <c r="H38" s="6" t="s">
        <v>50</v>
      </c>
      <c r="I38" s="41">
        <v>1</v>
      </c>
      <c r="J38" s="32">
        <v>17000</v>
      </c>
      <c r="K38" s="33">
        <f>I38*J38</f>
        <v>17000</v>
      </c>
    </row>
    <row r="39" spans="5:11" x14ac:dyDescent="0.35">
      <c r="E39" s="3"/>
      <c r="F39" s="78"/>
      <c r="G39" s="41"/>
      <c r="H39" s="41"/>
      <c r="I39" s="41"/>
      <c r="J39" s="32"/>
      <c r="K39" s="36">
        <f>SUM(K38)</f>
        <v>17000</v>
      </c>
    </row>
    <row r="40" spans="5:11" x14ac:dyDescent="0.35">
      <c r="E40" s="3"/>
      <c r="F40" s="78">
        <v>12</v>
      </c>
      <c r="G40" s="34" t="s">
        <v>300</v>
      </c>
      <c r="H40" s="41"/>
      <c r="I40" s="41"/>
      <c r="J40" s="32"/>
      <c r="K40" s="33"/>
    </row>
    <row r="41" spans="5:11" x14ac:dyDescent="0.35">
      <c r="E41" s="3"/>
      <c r="F41" s="78"/>
      <c r="G41" s="35" t="s">
        <v>301</v>
      </c>
      <c r="H41" s="6" t="s">
        <v>50</v>
      </c>
      <c r="I41" s="41">
        <v>1</v>
      </c>
      <c r="J41" s="32">
        <v>3000</v>
      </c>
      <c r="K41" s="33">
        <f>I41*J41</f>
        <v>3000</v>
      </c>
    </row>
    <row r="42" spans="5:11" ht="15" thickBot="1" x14ac:dyDescent="0.4">
      <c r="E42" s="3"/>
      <c r="F42" s="79"/>
      <c r="G42" s="80"/>
      <c r="H42" s="80"/>
      <c r="I42" s="80"/>
      <c r="J42" s="38"/>
      <c r="K42" s="39">
        <f>SUM(K41)</f>
        <v>3000</v>
      </c>
    </row>
    <row r="43" spans="5:11" x14ac:dyDescent="0.35">
      <c r="E43" s="3"/>
      <c r="F43" s="76"/>
      <c r="G43" s="3"/>
      <c r="H43" s="3"/>
      <c r="I43" s="3"/>
    </row>
    <row r="44" spans="5:11" x14ac:dyDescent="0.35">
      <c r="E44" s="3"/>
      <c r="F44" s="76"/>
      <c r="G44" s="3"/>
      <c r="H44" s="3"/>
      <c r="I44" s="3"/>
    </row>
    <row r="45" spans="5:11" x14ac:dyDescent="0.35">
      <c r="E45" s="3"/>
      <c r="F45" s="76"/>
      <c r="G45" s="3"/>
      <c r="H45" s="3"/>
      <c r="I45" s="3"/>
    </row>
    <row r="46" spans="5:11" x14ac:dyDescent="0.35">
      <c r="E46" s="3"/>
      <c r="F46" s="76"/>
      <c r="G46" s="3"/>
      <c r="H46" s="3"/>
      <c r="I46" s="3"/>
    </row>
    <row r="47" spans="5:11" x14ac:dyDescent="0.35">
      <c r="E47" s="3"/>
      <c r="F47" s="76"/>
      <c r="G47" s="3"/>
      <c r="H47" s="3"/>
      <c r="I47" s="3"/>
    </row>
    <row r="48" spans="5:11" x14ac:dyDescent="0.35">
      <c r="E48" s="3"/>
      <c r="F48" s="76"/>
      <c r="G48" s="3"/>
      <c r="H48" s="3"/>
      <c r="I48" s="3"/>
    </row>
    <row r="49" spans="5:9" x14ac:dyDescent="0.35">
      <c r="E49" s="3"/>
      <c r="F49" s="76"/>
      <c r="G49" s="3"/>
      <c r="H49" s="3"/>
      <c r="I49" s="3"/>
    </row>
    <row r="50" spans="5:9" x14ac:dyDescent="0.35">
      <c r="E50" s="9"/>
      <c r="F50" s="77"/>
      <c r="G50" s="3"/>
      <c r="H50" s="3"/>
      <c r="I50" s="3"/>
    </row>
    <row r="51" spans="5:9" x14ac:dyDescent="0.35">
      <c r="E51" s="9"/>
      <c r="F51" s="77"/>
      <c r="G51" s="3"/>
      <c r="H51" s="3"/>
      <c r="I51" s="3"/>
    </row>
    <row r="52" spans="5:9" x14ac:dyDescent="0.35">
      <c r="E52" s="9"/>
      <c r="F52" s="77"/>
      <c r="G52" s="3"/>
      <c r="H52" s="3"/>
      <c r="I52" s="3"/>
    </row>
    <row r="53" spans="5:9" x14ac:dyDescent="0.35">
      <c r="E53" s="9"/>
      <c r="F53" s="77"/>
      <c r="G53" s="3"/>
      <c r="H53" s="3"/>
      <c r="I53" s="3"/>
    </row>
    <row r="54" spans="5:9" x14ac:dyDescent="0.35">
      <c r="E54" s="9"/>
      <c r="F54" s="77"/>
      <c r="G54" s="3"/>
      <c r="H54" s="3"/>
      <c r="I54" s="3"/>
    </row>
    <row r="55" spans="5:9" x14ac:dyDescent="0.35">
      <c r="E55" s="9"/>
      <c r="F55" s="77"/>
      <c r="G55" s="3"/>
      <c r="H55" s="3"/>
      <c r="I55" s="3"/>
    </row>
    <row r="56" spans="5:9" x14ac:dyDescent="0.35">
      <c r="E56" s="9"/>
      <c r="F56" s="77"/>
      <c r="G56" s="3"/>
      <c r="H56" s="3"/>
      <c r="I56" s="3"/>
    </row>
    <row r="57" spans="5:9" x14ac:dyDescent="0.35">
      <c r="E57" s="9"/>
      <c r="F57" s="77"/>
      <c r="G57" s="3"/>
      <c r="H57" s="3"/>
      <c r="I57" s="3"/>
    </row>
    <row r="58" spans="5:9" x14ac:dyDescent="0.35">
      <c r="E58" s="9"/>
      <c r="F58" s="77"/>
      <c r="G58" s="3"/>
      <c r="H58" s="3"/>
      <c r="I58" s="3"/>
    </row>
    <row r="59" spans="5:9" x14ac:dyDescent="0.35">
      <c r="E59" s="9"/>
      <c r="F59" s="77"/>
      <c r="G59" s="3"/>
      <c r="H59" s="3"/>
      <c r="I59" s="3"/>
    </row>
    <row r="60" spans="5:9" x14ac:dyDescent="0.35">
      <c r="E60" s="9"/>
      <c r="F60" s="77"/>
      <c r="G60" s="3"/>
      <c r="H60" s="3"/>
      <c r="I60" s="3"/>
    </row>
    <row r="61" spans="5:9" x14ac:dyDescent="0.35">
      <c r="E61" s="9"/>
      <c r="F61" s="77"/>
      <c r="G61" s="3"/>
      <c r="H61" s="3"/>
      <c r="I61" s="3"/>
    </row>
    <row r="62" spans="5:9" x14ac:dyDescent="0.35">
      <c r="E62" s="9"/>
      <c r="F62" s="77"/>
      <c r="G62" s="3"/>
      <c r="H62" s="3"/>
      <c r="I62" s="3"/>
    </row>
    <row r="63" spans="5:9" x14ac:dyDescent="0.35">
      <c r="E63" s="9"/>
      <c r="F63" s="77"/>
      <c r="G63" s="3"/>
      <c r="H63" s="3"/>
      <c r="I63" s="3"/>
    </row>
    <row r="64" spans="5:9" x14ac:dyDescent="0.35">
      <c r="E64" s="9"/>
      <c r="F64" s="77"/>
      <c r="G64" s="3"/>
      <c r="H64" s="3"/>
      <c r="I64" s="3"/>
    </row>
    <row r="65" spans="5:9" x14ac:dyDescent="0.35">
      <c r="E65" s="9"/>
      <c r="F65" s="77"/>
      <c r="G65" s="3"/>
      <c r="H65" s="3"/>
      <c r="I65" s="3"/>
    </row>
    <row r="66" spans="5:9" x14ac:dyDescent="0.35">
      <c r="E66" s="9"/>
      <c r="F66" s="77"/>
      <c r="G66" s="3"/>
      <c r="H66" s="3"/>
      <c r="I66" s="3"/>
    </row>
    <row r="67" spans="5:9" x14ac:dyDescent="0.35">
      <c r="E67" s="9"/>
      <c r="F67" s="77"/>
      <c r="G67" s="3"/>
      <c r="H67" s="3"/>
      <c r="I67" s="3"/>
    </row>
    <row r="68" spans="5:9" x14ac:dyDescent="0.35">
      <c r="E68" s="9"/>
      <c r="F68" s="77"/>
      <c r="G68" s="3"/>
      <c r="H68" s="3"/>
      <c r="I68" s="3"/>
    </row>
    <row r="69" spans="5:9" x14ac:dyDescent="0.35">
      <c r="E69" s="9"/>
      <c r="F69" s="77"/>
      <c r="G69" s="3"/>
      <c r="H69" s="3"/>
      <c r="I69" s="3"/>
    </row>
    <row r="70" spans="5:9" x14ac:dyDescent="0.35">
      <c r="E70" s="9"/>
      <c r="F70" s="77"/>
      <c r="G70" s="3"/>
      <c r="H70" s="3"/>
      <c r="I70" s="3"/>
    </row>
    <row r="71" spans="5:9" x14ac:dyDescent="0.35">
      <c r="E71" s="9"/>
      <c r="F71" s="77"/>
      <c r="G71" s="3"/>
      <c r="H71" s="3"/>
      <c r="I71" s="3"/>
    </row>
    <row r="72" spans="5:9" x14ac:dyDescent="0.35">
      <c r="E72" s="9"/>
      <c r="F72" s="77"/>
      <c r="G72" s="3"/>
      <c r="H72" s="3"/>
      <c r="I72" s="3"/>
    </row>
    <row r="73" spans="5:9" x14ac:dyDescent="0.35">
      <c r="E73" s="9"/>
      <c r="F73" s="77"/>
      <c r="G73" s="3"/>
      <c r="H73" s="3"/>
      <c r="I73" s="3"/>
    </row>
    <row r="74" spans="5:9" x14ac:dyDescent="0.35">
      <c r="E74" s="9"/>
      <c r="F74" s="77"/>
      <c r="G74" s="3"/>
      <c r="H74" s="3"/>
      <c r="I74" s="3"/>
    </row>
    <row r="75" spans="5:9" x14ac:dyDescent="0.35">
      <c r="E75" s="2"/>
      <c r="F75" s="62"/>
      <c r="G75" s="4"/>
      <c r="H75" s="4"/>
      <c r="I75" s="4"/>
    </row>
    <row r="76" spans="5:9" x14ac:dyDescent="0.35">
      <c r="E76" s="2"/>
      <c r="F76" s="62"/>
      <c r="G76" s="4"/>
      <c r="H76" s="4"/>
      <c r="I76" s="4"/>
    </row>
    <row r="77" spans="5:9" x14ac:dyDescent="0.35">
      <c r="E77" s="2"/>
      <c r="F77" s="62"/>
      <c r="G77" s="4"/>
      <c r="H77" s="4"/>
      <c r="I77" s="4"/>
    </row>
    <row r="78" spans="5:9" x14ac:dyDescent="0.35">
      <c r="E78" s="2"/>
      <c r="F78" s="62"/>
      <c r="G78" s="4"/>
      <c r="H78" s="4"/>
      <c r="I78" s="4"/>
    </row>
  </sheetData>
  <mergeCells count="1">
    <mergeCell ref="F5:K5"/>
  </mergeCells>
  <dataValidations count="1">
    <dataValidation type="list" allowBlank="1" showInputMessage="1" showErrorMessage="1" sqref="H7:H68">
      <formula1>Expense_Types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B24" sqref="B24"/>
    </sheetView>
  </sheetViews>
  <sheetFormatPr defaultRowHeight="14.5" x14ac:dyDescent="0.35"/>
  <cols>
    <col min="1" max="1" width="32.7265625" bestFit="1" customWidth="1"/>
    <col min="2" max="2" width="12.54296875" bestFit="1" customWidth="1"/>
    <col min="3" max="3" width="12.54296875" style="27" bestFit="1" customWidth="1"/>
    <col min="6" max="6" width="8.81640625" style="8" customWidth="1"/>
    <col min="7" max="7" width="35.81640625" bestFit="1" customWidth="1"/>
    <col min="8" max="8" width="22.26953125" bestFit="1" customWidth="1"/>
    <col min="10" max="11" width="11.54296875" style="27" bestFit="1" customWidth="1"/>
  </cols>
  <sheetData>
    <row r="1" spans="1:11" x14ac:dyDescent="0.35">
      <c r="A1" s="17" t="s">
        <v>33</v>
      </c>
    </row>
    <row r="3" spans="1:11" x14ac:dyDescent="0.35">
      <c r="A3" t="s">
        <v>51</v>
      </c>
      <c r="C3" s="27">
        <f>C10</f>
        <v>145580</v>
      </c>
    </row>
    <row r="4" spans="1:11" ht="15" thickBot="1" x14ac:dyDescent="0.4"/>
    <row r="5" spans="1:11" x14ac:dyDescent="0.35">
      <c r="A5" s="1" t="s">
        <v>54</v>
      </c>
      <c r="B5" s="1" t="s">
        <v>53</v>
      </c>
      <c r="C5" s="30" t="s">
        <v>52</v>
      </c>
      <c r="F5" s="89" t="s">
        <v>57</v>
      </c>
      <c r="G5" s="90"/>
      <c r="H5" s="90"/>
      <c r="I5" s="90"/>
      <c r="J5" s="90"/>
      <c r="K5" s="91"/>
    </row>
    <row r="6" spans="1:11" x14ac:dyDescent="0.35">
      <c r="A6" t="s">
        <v>55</v>
      </c>
      <c r="B6">
        <v>1</v>
      </c>
      <c r="C6" s="27">
        <f>K9</f>
        <v>84000</v>
      </c>
      <c r="F6" s="40" t="s">
        <v>53</v>
      </c>
      <c r="G6" s="42" t="s">
        <v>59</v>
      </c>
      <c r="H6" s="42" t="s">
        <v>60</v>
      </c>
      <c r="I6" s="42" t="s">
        <v>61</v>
      </c>
      <c r="J6" s="43" t="s">
        <v>62</v>
      </c>
      <c r="K6" s="44" t="s">
        <v>52</v>
      </c>
    </row>
    <row r="7" spans="1:11" x14ac:dyDescent="0.35">
      <c r="A7" t="s">
        <v>56</v>
      </c>
      <c r="B7">
        <v>2</v>
      </c>
      <c r="C7" s="27">
        <f>K13</f>
        <v>700</v>
      </c>
      <c r="F7" s="31">
        <v>1</v>
      </c>
      <c r="G7" s="34" t="s">
        <v>55</v>
      </c>
      <c r="H7" s="6"/>
      <c r="I7" s="6"/>
      <c r="J7" s="32"/>
      <c r="K7" s="33"/>
    </row>
    <row r="8" spans="1:11" x14ac:dyDescent="0.35">
      <c r="A8" t="str">
        <f>G14</f>
        <v>Rectors Award</v>
      </c>
      <c r="B8">
        <v>3</v>
      </c>
      <c r="C8" s="32">
        <f>K16</f>
        <v>15000</v>
      </c>
      <c r="F8" s="31"/>
      <c r="G8" s="35" t="s">
        <v>58</v>
      </c>
      <c r="H8" s="6" t="s">
        <v>25</v>
      </c>
      <c r="I8" s="6">
        <v>7</v>
      </c>
      <c r="J8" s="32">
        <v>12000</v>
      </c>
      <c r="K8" s="33">
        <f>I8*J8</f>
        <v>84000</v>
      </c>
    </row>
    <row r="9" spans="1:11" x14ac:dyDescent="0.35">
      <c r="A9" t="str">
        <f>G17</f>
        <v>Registration Volunteer</v>
      </c>
      <c r="B9">
        <v>4</v>
      </c>
      <c r="C9" s="27">
        <f>K24</f>
        <v>45880</v>
      </c>
      <c r="F9" s="31"/>
      <c r="G9" s="6"/>
      <c r="H9" s="6"/>
      <c r="I9" s="6"/>
      <c r="J9" s="32"/>
      <c r="K9" s="36">
        <f>SUM(K8)</f>
        <v>84000</v>
      </c>
    </row>
    <row r="10" spans="1:11" x14ac:dyDescent="0.35">
      <c r="C10" s="29">
        <f>SUM(C6:C9)</f>
        <v>145580</v>
      </c>
      <c r="F10" s="31">
        <v>2</v>
      </c>
      <c r="G10" s="34" t="s">
        <v>56</v>
      </c>
      <c r="H10" s="6"/>
      <c r="I10" s="6"/>
      <c r="J10" s="32"/>
      <c r="K10" s="33"/>
    </row>
    <row r="11" spans="1:11" x14ac:dyDescent="0.35">
      <c r="F11" s="31"/>
      <c r="G11" s="35" t="s">
        <v>63</v>
      </c>
      <c r="H11" s="6" t="s">
        <v>30</v>
      </c>
      <c r="I11" s="6">
        <v>1</v>
      </c>
      <c r="J11" s="32">
        <v>500</v>
      </c>
      <c r="K11" s="33">
        <f>I11*J11</f>
        <v>500</v>
      </c>
    </row>
    <row r="12" spans="1:11" x14ac:dyDescent="0.35">
      <c r="F12" s="31"/>
      <c r="G12" s="35" t="s">
        <v>64</v>
      </c>
      <c r="H12" s="6" t="s">
        <v>30</v>
      </c>
      <c r="I12" s="6">
        <v>1</v>
      </c>
      <c r="J12" s="32">
        <v>200</v>
      </c>
      <c r="K12" s="33">
        <f>I12*J12</f>
        <v>200</v>
      </c>
    </row>
    <row r="13" spans="1:11" x14ac:dyDescent="0.35">
      <c r="F13" s="31"/>
      <c r="G13" s="6"/>
      <c r="H13" s="6"/>
      <c r="I13" s="6"/>
      <c r="J13" s="32"/>
      <c r="K13" s="36">
        <f>SUM(K11:K12)</f>
        <v>700</v>
      </c>
    </row>
    <row r="14" spans="1:11" x14ac:dyDescent="0.35">
      <c r="F14" s="31">
        <v>3</v>
      </c>
      <c r="G14" s="34" t="s">
        <v>365</v>
      </c>
      <c r="H14" s="6"/>
      <c r="I14" s="6"/>
      <c r="J14" s="32"/>
      <c r="K14" s="33"/>
    </row>
    <row r="15" spans="1:11" x14ac:dyDescent="0.35">
      <c r="F15" s="31"/>
      <c r="G15" s="6" t="s">
        <v>366</v>
      </c>
      <c r="H15" s="6" t="s">
        <v>69</v>
      </c>
      <c r="I15" s="6">
        <v>1</v>
      </c>
      <c r="J15" s="32">
        <v>15000</v>
      </c>
      <c r="K15" s="33">
        <f>I15*J15</f>
        <v>15000</v>
      </c>
    </row>
    <row r="16" spans="1:11" x14ac:dyDescent="0.35">
      <c r="F16" s="31"/>
      <c r="G16" s="6"/>
      <c r="H16" s="6"/>
      <c r="I16" s="6"/>
      <c r="J16" s="32"/>
      <c r="K16" s="36">
        <f>SUM(K15)</f>
        <v>15000</v>
      </c>
    </row>
    <row r="17" spans="6:11" x14ac:dyDescent="0.35">
      <c r="F17" s="31">
        <v>4</v>
      </c>
      <c r="G17" s="34" t="s">
        <v>367</v>
      </c>
      <c r="H17" s="6"/>
      <c r="I17" s="65"/>
      <c r="J17" s="32"/>
      <c r="K17" s="33"/>
    </row>
    <row r="18" spans="6:11" x14ac:dyDescent="0.35">
      <c r="F18" s="31"/>
      <c r="G18" s="7" t="s">
        <v>368</v>
      </c>
      <c r="H18" s="6" t="s">
        <v>24</v>
      </c>
      <c r="I18" s="65">
        <v>1</v>
      </c>
      <c r="J18" s="32">
        <v>10000</v>
      </c>
      <c r="K18" s="33">
        <f t="shared" ref="K18:K23" si="0">I18*J18</f>
        <v>10000</v>
      </c>
    </row>
    <row r="19" spans="6:11" x14ac:dyDescent="0.35">
      <c r="F19" s="31"/>
      <c r="G19" s="61" t="s">
        <v>205</v>
      </c>
      <c r="H19" s="6" t="s">
        <v>82</v>
      </c>
      <c r="I19" s="65">
        <v>20</v>
      </c>
      <c r="J19" s="32">
        <v>150</v>
      </c>
      <c r="K19" s="33">
        <f t="shared" si="0"/>
        <v>3000</v>
      </c>
    </row>
    <row r="20" spans="6:11" x14ac:dyDescent="0.35">
      <c r="F20" s="31"/>
      <c r="G20" s="35" t="s">
        <v>206</v>
      </c>
      <c r="H20" s="6" t="s">
        <v>82</v>
      </c>
      <c r="I20" s="65">
        <v>10</v>
      </c>
      <c r="J20" s="32">
        <v>60</v>
      </c>
      <c r="K20" s="33">
        <f t="shared" si="0"/>
        <v>600</v>
      </c>
    </row>
    <row r="21" spans="6:11" x14ac:dyDescent="0.35">
      <c r="F21" s="31"/>
      <c r="G21" s="35" t="s">
        <v>207</v>
      </c>
      <c r="H21" s="6" t="s">
        <v>22</v>
      </c>
      <c r="I21" s="65">
        <v>420</v>
      </c>
      <c r="J21" s="32">
        <v>31</v>
      </c>
      <c r="K21" s="33">
        <f t="shared" si="0"/>
        <v>13020</v>
      </c>
    </row>
    <row r="22" spans="6:11" x14ac:dyDescent="0.35">
      <c r="F22" s="31"/>
      <c r="G22" s="35" t="s">
        <v>87</v>
      </c>
      <c r="H22" s="6" t="s">
        <v>22</v>
      </c>
      <c r="I22" s="65">
        <v>420</v>
      </c>
      <c r="J22" s="32">
        <v>25</v>
      </c>
      <c r="K22" s="33">
        <f t="shared" si="0"/>
        <v>10500</v>
      </c>
    </row>
    <row r="23" spans="6:11" x14ac:dyDescent="0.35">
      <c r="F23" s="31"/>
      <c r="G23" s="61" t="s">
        <v>208</v>
      </c>
      <c r="H23" s="6" t="s">
        <v>13</v>
      </c>
      <c r="I23" s="65">
        <v>10</v>
      </c>
      <c r="J23" s="32">
        <v>876</v>
      </c>
      <c r="K23" s="33">
        <f t="shared" si="0"/>
        <v>8760</v>
      </c>
    </row>
    <row r="24" spans="6:11" ht="15" thickBot="1" x14ac:dyDescent="0.4">
      <c r="F24" s="37"/>
      <c r="G24" s="23"/>
      <c r="H24" s="23"/>
      <c r="I24" s="68"/>
      <c r="J24" s="38"/>
      <c r="K24" s="39">
        <f>SUM(K18:K23)</f>
        <v>45880</v>
      </c>
    </row>
  </sheetData>
  <mergeCells count="1">
    <mergeCell ref="F5:K5"/>
  </mergeCells>
  <dataValidations count="1">
    <dataValidation type="list" allowBlank="1" showInputMessage="1" showErrorMessage="1" sqref="H8:H24">
      <formula1>Expense_Types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C6" sqref="A6:C6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1.54296875" bestFit="1" customWidth="1"/>
    <col min="6" max="6" width="9.1796875" style="8"/>
    <col min="7" max="7" width="26.54296875" bestFit="1" customWidth="1"/>
    <col min="8" max="8" width="34.1796875" bestFit="1" customWidth="1"/>
    <col min="10" max="11" width="11.54296875" bestFit="1" customWidth="1"/>
    <col min="13" max="13" width="15.1796875" bestFit="1" customWidth="1"/>
  </cols>
  <sheetData>
    <row r="1" spans="1:13" x14ac:dyDescent="0.35">
      <c r="A1" s="17" t="s">
        <v>41</v>
      </c>
    </row>
    <row r="3" spans="1:13" x14ac:dyDescent="0.35">
      <c r="A3" s="4" t="s">
        <v>51</v>
      </c>
      <c r="B3" s="4"/>
      <c r="C3" s="27">
        <f>C10</f>
        <v>20100</v>
      </c>
      <c r="D3" s="4"/>
      <c r="E3" s="4"/>
      <c r="G3" s="4"/>
      <c r="H3" s="4"/>
      <c r="I3" s="4"/>
      <c r="J3" s="27"/>
      <c r="K3" s="27"/>
    </row>
    <row r="4" spans="1:13" ht="15" thickBot="1" x14ac:dyDescent="0.4">
      <c r="A4" s="4"/>
      <c r="B4" s="4"/>
      <c r="C4" s="27"/>
      <c r="D4" s="4"/>
      <c r="E4" s="4"/>
      <c r="G4" s="4"/>
      <c r="H4" s="4"/>
      <c r="I4" s="4"/>
      <c r="J4" s="27"/>
      <c r="K4" s="27"/>
    </row>
    <row r="5" spans="1:13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3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42" t="s">
        <v>61</v>
      </c>
      <c r="J6" s="43" t="s">
        <v>62</v>
      </c>
      <c r="K6" s="44" t="s">
        <v>52</v>
      </c>
    </row>
    <row r="7" spans="1:13" x14ac:dyDescent="0.35">
      <c r="A7" s="4" t="str">
        <f>G7</f>
        <v>Promotional Clothing</v>
      </c>
      <c r="B7" s="4">
        <v>1</v>
      </c>
      <c r="C7" s="27">
        <f>K9</f>
        <v>5600</v>
      </c>
      <c r="D7" s="4"/>
      <c r="E7" s="4"/>
      <c r="F7" s="31">
        <v>1</v>
      </c>
      <c r="G7" s="34" t="s">
        <v>370</v>
      </c>
      <c r="H7" s="6"/>
      <c r="I7" s="6"/>
      <c r="J7" s="32"/>
      <c r="K7" s="33"/>
    </row>
    <row r="8" spans="1:13" x14ac:dyDescent="0.35">
      <c r="A8" s="4" t="str">
        <f>G10</f>
        <v>Advertising</v>
      </c>
      <c r="B8" s="4">
        <v>2</v>
      </c>
      <c r="C8" s="27">
        <f>K13</f>
        <v>5500</v>
      </c>
      <c r="D8" s="4"/>
      <c r="E8" s="4"/>
      <c r="F8" s="31"/>
      <c r="G8" s="35" t="s">
        <v>293</v>
      </c>
      <c r="H8" s="6" t="s">
        <v>82</v>
      </c>
      <c r="I8" s="6">
        <v>7</v>
      </c>
      <c r="J8" s="32">
        <v>800</v>
      </c>
      <c r="K8" s="33">
        <f>I8*J8</f>
        <v>5600</v>
      </c>
    </row>
    <row r="9" spans="1:13" x14ac:dyDescent="0.35">
      <c r="A9" s="4" t="str">
        <f>G14</f>
        <v>Promotional Video (Cu.rate)</v>
      </c>
      <c r="B9" s="4">
        <v>3</v>
      </c>
      <c r="C9" s="32">
        <f>K17</f>
        <v>8000</v>
      </c>
      <c r="D9" s="4"/>
      <c r="E9" s="4"/>
      <c r="F9" s="31"/>
      <c r="G9" s="6"/>
      <c r="H9" s="6"/>
      <c r="I9" s="6"/>
      <c r="J9" s="32"/>
      <c r="K9" s="36">
        <f>SUM(K8)</f>
        <v>5600</v>
      </c>
    </row>
    <row r="10" spans="1:13" x14ac:dyDescent="0.35">
      <c r="A10" s="4"/>
      <c r="B10" s="4"/>
      <c r="C10" s="29">
        <f>SUM(C6:C9)</f>
        <v>20100</v>
      </c>
      <c r="D10" s="4"/>
      <c r="E10" s="4"/>
      <c r="F10" s="31">
        <v>2</v>
      </c>
      <c r="G10" s="34" t="s">
        <v>294</v>
      </c>
      <c r="H10" s="6"/>
      <c r="I10" s="6"/>
      <c r="J10" s="32"/>
      <c r="K10" s="33"/>
    </row>
    <row r="11" spans="1:13" x14ac:dyDescent="0.35">
      <c r="A11" s="4"/>
      <c r="B11" s="4"/>
      <c r="C11" s="27"/>
      <c r="D11" s="4"/>
      <c r="E11" s="4"/>
      <c r="F11" s="31"/>
      <c r="G11" s="61" t="s">
        <v>350</v>
      </c>
      <c r="H11" s="6" t="s">
        <v>8</v>
      </c>
      <c r="I11" s="6">
        <v>3</v>
      </c>
      <c r="J11" s="32">
        <v>1500</v>
      </c>
      <c r="K11" s="33">
        <f>I11*J11</f>
        <v>4500</v>
      </c>
    </row>
    <row r="12" spans="1:13" x14ac:dyDescent="0.35">
      <c r="A12" s="4"/>
      <c r="B12" s="4"/>
      <c r="C12" s="27"/>
      <c r="D12" s="4"/>
      <c r="E12" s="4"/>
      <c r="F12" s="31"/>
      <c r="G12" s="61" t="s">
        <v>351</v>
      </c>
      <c r="H12" s="6" t="s">
        <v>8</v>
      </c>
      <c r="I12" s="5">
        <v>1</v>
      </c>
      <c r="J12" s="32">
        <v>1000</v>
      </c>
      <c r="K12" s="33">
        <f t="shared" ref="K12" si="0">I12*J12</f>
        <v>1000</v>
      </c>
    </row>
    <row r="13" spans="1:13" x14ac:dyDescent="0.35">
      <c r="A13" s="4"/>
      <c r="B13" s="4"/>
      <c r="C13" s="27"/>
      <c r="D13" s="4"/>
      <c r="E13" s="4"/>
      <c r="F13" s="31"/>
      <c r="G13" s="6"/>
      <c r="H13" s="6"/>
      <c r="I13" s="6"/>
      <c r="J13" s="32"/>
      <c r="K13" s="36">
        <f>SUM(K11:K12)</f>
        <v>5500</v>
      </c>
    </row>
    <row r="14" spans="1:13" x14ac:dyDescent="0.35">
      <c r="A14" s="4"/>
      <c r="B14" s="4"/>
      <c r="C14" s="27"/>
      <c r="D14" s="4"/>
      <c r="E14" s="4"/>
      <c r="F14" s="31">
        <v>3</v>
      </c>
      <c r="G14" s="57" t="s">
        <v>354</v>
      </c>
      <c r="H14" s="6"/>
      <c r="I14" s="6"/>
      <c r="J14" s="6"/>
      <c r="K14" s="58"/>
    </row>
    <row r="15" spans="1:13" x14ac:dyDescent="0.35">
      <c r="A15" s="4"/>
      <c r="B15" s="4"/>
      <c r="C15" s="27"/>
      <c r="D15" s="4"/>
      <c r="E15" s="4"/>
      <c r="F15" s="31"/>
      <c r="G15" s="61" t="s">
        <v>353</v>
      </c>
      <c r="H15" s="6" t="s">
        <v>10</v>
      </c>
      <c r="I15" s="6">
        <v>1</v>
      </c>
      <c r="J15" s="32">
        <v>3000</v>
      </c>
      <c r="K15" s="33">
        <f>I15*J15</f>
        <v>3000</v>
      </c>
      <c r="M15" t="s">
        <v>355</v>
      </c>
    </row>
    <row r="16" spans="1:13" x14ac:dyDescent="0.35">
      <c r="A16" s="4"/>
      <c r="B16" s="4"/>
      <c r="C16" s="27"/>
      <c r="F16" s="31"/>
      <c r="G16" s="61" t="s">
        <v>352</v>
      </c>
      <c r="H16" s="6" t="s">
        <v>10</v>
      </c>
      <c r="I16" s="5">
        <v>2</v>
      </c>
      <c r="J16" s="32">
        <v>2500</v>
      </c>
      <c r="K16" s="33">
        <f>I16*J16</f>
        <v>5000</v>
      </c>
    </row>
    <row r="17" spans="6:11" ht="15" thickBot="1" x14ac:dyDescent="0.4">
      <c r="F17" s="37"/>
      <c r="G17" s="23"/>
      <c r="H17" s="23"/>
      <c r="I17" s="23"/>
      <c r="J17" s="23"/>
      <c r="K17" s="39">
        <f>SUM(K15:K16)</f>
        <v>8000</v>
      </c>
    </row>
  </sheetData>
  <mergeCells count="1">
    <mergeCell ref="F5:K5"/>
  </mergeCells>
  <dataValidations count="1">
    <dataValidation type="list" allowBlank="1" showInputMessage="1" showErrorMessage="1" sqref="H8:H32">
      <formula1>Expense_Types</formula1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C6" sqref="A6:C6"/>
    </sheetView>
  </sheetViews>
  <sheetFormatPr defaultRowHeight="14.5" x14ac:dyDescent="0.35"/>
  <cols>
    <col min="1" max="1" width="47.1796875" bestFit="1" customWidth="1"/>
    <col min="2" max="2" width="11.26953125" bestFit="1" customWidth="1"/>
    <col min="3" max="3" width="11.54296875" bestFit="1" customWidth="1"/>
    <col min="6" max="6" width="9.1796875" style="8"/>
    <col min="7" max="7" width="47.1796875" bestFit="1" customWidth="1"/>
    <col min="8" max="8" width="28.7265625" bestFit="1" customWidth="1"/>
    <col min="10" max="11" width="11.54296875" bestFit="1" customWidth="1"/>
  </cols>
  <sheetData>
    <row r="1" spans="1:11" x14ac:dyDescent="0.35">
      <c r="A1" s="17" t="s">
        <v>42</v>
      </c>
      <c r="B1" s="4"/>
    </row>
    <row r="3" spans="1:11" x14ac:dyDescent="0.35">
      <c r="A3" s="4" t="s">
        <v>51</v>
      </c>
      <c r="B3" s="4"/>
      <c r="C3" s="27">
        <f>C13</f>
        <v>3764</v>
      </c>
      <c r="D3" s="4"/>
      <c r="E3" s="4"/>
      <c r="G3" s="4"/>
      <c r="H3" s="4"/>
      <c r="I3" s="4"/>
      <c r="J3" s="27"/>
      <c r="K3" s="27"/>
    </row>
    <row r="4" spans="1:11" ht="15" thickBot="1" x14ac:dyDescent="0.4">
      <c r="A4" s="4"/>
      <c r="B4" s="4"/>
      <c r="C4" s="27"/>
      <c r="D4" s="4"/>
      <c r="E4" s="4"/>
      <c r="G4" s="4"/>
      <c r="H4" s="4"/>
      <c r="I4" s="4"/>
      <c r="J4" s="27"/>
      <c r="K4" s="27"/>
    </row>
    <row r="5" spans="1:11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1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42" t="s">
        <v>61</v>
      </c>
      <c r="J6" s="43" t="s">
        <v>62</v>
      </c>
      <c r="K6" s="44" t="s">
        <v>52</v>
      </c>
    </row>
    <row r="7" spans="1:11" x14ac:dyDescent="0.35">
      <c r="A7" s="4" t="str">
        <f>G7</f>
        <v>Cybersecurity Talk by IT Dept</v>
      </c>
      <c r="B7" s="4">
        <v>1</v>
      </c>
      <c r="C7" s="27">
        <f>K10</f>
        <v>200</v>
      </c>
      <c r="D7" s="4"/>
      <c r="E7" s="4"/>
      <c r="F7" s="31">
        <v>1</v>
      </c>
      <c r="G7" s="34" t="s">
        <v>257</v>
      </c>
      <c r="H7" s="6"/>
      <c r="I7" s="6"/>
      <c r="J7" s="32"/>
      <c r="K7" s="33"/>
    </row>
    <row r="8" spans="1:11" x14ac:dyDescent="0.35">
      <c r="A8" s="4" t="str">
        <f>G11</f>
        <v>Maties Taekwondo Training for Tygerberg Students</v>
      </c>
      <c r="B8" s="4">
        <v>2</v>
      </c>
      <c r="C8" s="27">
        <f>K13</f>
        <v>1664</v>
      </c>
      <c r="D8" s="4"/>
      <c r="E8" s="4"/>
      <c r="F8" s="31"/>
      <c r="G8" s="35" t="s">
        <v>264</v>
      </c>
      <c r="H8" s="6" t="s">
        <v>23</v>
      </c>
      <c r="I8" s="6">
        <v>1</v>
      </c>
      <c r="J8" s="32">
        <v>100</v>
      </c>
      <c r="K8" s="33">
        <f>I8*J8</f>
        <v>100</v>
      </c>
    </row>
    <row r="9" spans="1:11" x14ac:dyDescent="0.35">
      <c r="A9" s="4" t="str">
        <f>G14</f>
        <v>Dialogue with Campus Security via MS Teams</v>
      </c>
      <c r="B9" s="4">
        <v>3</v>
      </c>
      <c r="C9" s="32">
        <f>K17</f>
        <v>200</v>
      </c>
      <c r="D9" s="4"/>
      <c r="E9" s="4"/>
      <c r="F9" s="31"/>
      <c r="G9" s="35" t="s">
        <v>258</v>
      </c>
      <c r="H9" s="6" t="s">
        <v>21</v>
      </c>
      <c r="I9" s="6">
        <v>1</v>
      </c>
      <c r="J9" s="32">
        <v>100</v>
      </c>
      <c r="K9" s="33">
        <f>I9*J9</f>
        <v>100</v>
      </c>
    </row>
    <row r="10" spans="1:11" x14ac:dyDescent="0.35">
      <c r="A10" s="4" t="str">
        <f>G18</f>
        <v>Dialogue with CSBD</v>
      </c>
      <c r="B10" s="4">
        <v>4</v>
      </c>
      <c r="C10" s="27">
        <f>K21</f>
        <v>200</v>
      </c>
      <c r="D10" s="4"/>
      <c r="E10" s="4"/>
      <c r="F10" s="31"/>
      <c r="G10" s="34"/>
      <c r="H10" s="6"/>
      <c r="I10" s="6"/>
      <c r="J10" s="32"/>
      <c r="K10" s="36">
        <f>SUM(K8:K9)</f>
        <v>200</v>
      </c>
    </row>
    <row r="11" spans="1:11" x14ac:dyDescent="0.35">
      <c r="A11" s="4" t="str">
        <f>G22</f>
        <v>SAPS and Local Neigbourhood Watch Talk</v>
      </c>
      <c r="B11" s="4">
        <v>5</v>
      </c>
      <c r="C11" s="27">
        <f>K25</f>
        <v>300</v>
      </c>
      <c r="D11" s="4"/>
      <c r="E11" s="4"/>
      <c r="F11" s="31">
        <v>2</v>
      </c>
      <c r="G11" s="47" t="s">
        <v>259</v>
      </c>
      <c r="H11" s="6"/>
      <c r="I11" s="6"/>
      <c r="J11" s="32"/>
      <c r="K11" s="33"/>
    </row>
    <row r="12" spans="1:11" x14ac:dyDescent="0.35">
      <c r="A12" s="4" t="str">
        <f>G26</f>
        <v>Fire Emergency Talk</v>
      </c>
      <c r="B12" s="4">
        <v>6</v>
      </c>
      <c r="C12" s="27">
        <f>K29</f>
        <v>200</v>
      </c>
      <c r="D12" s="4"/>
      <c r="E12" s="4"/>
      <c r="F12" s="31"/>
      <c r="G12" s="35" t="s">
        <v>260</v>
      </c>
      <c r="H12" s="6" t="s">
        <v>13</v>
      </c>
      <c r="I12" s="6">
        <v>1</v>
      </c>
      <c r="J12" s="32">
        <v>1664</v>
      </c>
      <c r="K12" s="33">
        <f>I12*J12</f>
        <v>1664</v>
      </c>
    </row>
    <row r="13" spans="1:11" x14ac:dyDescent="0.35">
      <c r="A13" s="4"/>
      <c r="B13" s="4"/>
      <c r="C13" s="29">
        <f>SUM(C6:C12)</f>
        <v>3764</v>
      </c>
      <c r="D13" s="4"/>
      <c r="E13" s="4"/>
      <c r="F13" s="31"/>
      <c r="G13" s="6"/>
      <c r="H13" s="6"/>
      <c r="I13" s="6"/>
      <c r="J13" s="32"/>
      <c r="K13" s="36">
        <f>SUM(K12)</f>
        <v>1664</v>
      </c>
    </row>
    <row r="14" spans="1:11" x14ac:dyDescent="0.35">
      <c r="A14" s="4"/>
      <c r="B14" s="4"/>
      <c r="C14" s="27"/>
      <c r="D14" s="4"/>
      <c r="E14" s="4"/>
      <c r="F14" s="31">
        <v>3</v>
      </c>
      <c r="G14" s="34" t="s">
        <v>261</v>
      </c>
      <c r="H14" s="6"/>
      <c r="I14" s="6"/>
      <c r="J14" s="32"/>
      <c r="K14" s="33"/>
    </row>
    <row r="15" spans="1:11" x14ac:dyDescent="0.35">
      <c r="A15" s="4"/>
      <c r="B15" s="4"/>
      <c r="C15" s="27"/>
      <c r="D15" s="4"/>
      <c r="E15" s="4"/>
      <c r="F15" s="31"/>
      <c r="G15" s="35" t="s">
        <v>264</v>
      </c>
      <c r="H15" s="6" t="s">
        <v>23</v>
      </c>
      <c r="I15" s="6">
        <v>1</v>
      </c>
      <c r="J15" s="32">
        <v>100</v>
      </c>
      <c r="K15" s="33">
        <f>I15*J15</f>
        <v>100</v>
      </c>
    </row>
    <row r="16" spans="1:11" x14ac:dyDescent="0.35">
      <c r="A16" s="4"/>
      <c r="B16" s="4"/>
      <c r="C16" s="27"/>
      <c r="F16" s="31"/>
      <c r="G16" s="35" t="s">
        <v>258</v>
      </c>
      <c r="H16" s="6" t="s">
        <v>21</v>
      </c>
      <c r="I16" s="6">
        <v>1</v>
      </c>
      <c r="J16" s="32">
        <v>100</v>
      </c>
      <c r="K16" s="33">
        <f>I16*J16</f>
        <v>100</v>
      </c>
    </row>
    <row r="17" spans="6:11" x14ac:dyDescent="0.35">
      <c r="F17" s="31"/>
      <c r="G17" s="34"/>
      <c r="H17" s="6"/>
      <c r="I17" s="6"/>
      <c r="J17" s="32"/>
      <c r="K17" s="36">
        <f>SUM(K15:K16)</f>
        <v>200</v>
      </c>
    </row>
    <row r="18" spans="6:11" x14ac:dyDescent="0.35">
      <c r="F18" s="31">
        <v>4</v>
      </c>
      <c r="G18" s="34" t="s">
        <v>262</v>
      </c>
      <c r="H18" s="6"/>
      <c r="I18" s="6"/>
      <c r="J18" s="6"/>
      <c r="K18" s="58"/>
    </row>
    <row r="19" spans="6:11" x14ac:dyDescent="0.35">
      <c r="F19" s="31"/>
      <c r="G19" s="35" t="s">
        <v>264</v>
      </c>
      <c r="H19" s="6" t="s">
        <v>23</v>
      </c>
      <c r="I19" s="6">
        <v>1</v>
      </c>
      <c r="J19" s="32">
        <v>100</v>
      </c>
      <c r="K19" s="33">
        <f>I19*J19</f>
        <v>100</v>
      </c>
    </row>
    <row r="20" spans="6:11" x14ac:dyDescent="0.35">
      <c r="F20" s="31"/>
      <c r="G20" s="35" t="s">
        <v>258</v>
      </c>
      <c r="H20" s="6" t="s">
        <v>21</v>
      </c>
      <c r="I20" s="6">
        <v>1</v>
      </c>
      <c r="J20" s="32">
        <v>100</v>
      </c>
      <c r="K20" s="33">
        <f>I20*J20</f>
        <v>100</v>
      </c>
    </row>
    <row r="21" spans="6:11" x14ac:dyDescent="0.35">
      <c r="F21" s="31"/>
      <c r="G21" s="34"/>
      <c r="H21" s="6"/>
      <c r="I21" s="6"/>
      <c r="J21" s="32"/>
      <c r="K21" s="36">
        <f>SUM(K19:K20)</f>
        <v>200</v>
      </c>
    </row>
    <row r="22" spans="6:11" x14ac:dyDescent="0.35">
      <c r="F22" s="31">
        <v>5</v>
      </c>
      <c r="G22" s="51" t="s">
        <v>263</v>
      </c>
      <c r="H22" s="6"/>
      <c r="I22" s="6"/>
      <c r="J22" s="6"/>
      <c r="K22" s="58"/>
    </row>
    <row r="23" spans="6:11" x14ac:dyDescent="0.35">
      <c r="F23" s="31"/>
      <c r="G23" s="35" t="s">
        <v>264</v>
      </c>
      <c r="H23" s="6" t="s">
        <v>23</v>
      </c>
      <c r="I23" s="6">
        <v>2</v>
      </c>
      <c r="J23" s="32">
        <v>100</v>
      </c>
      <c r="K23" s="33">
        <f>I23*J23</f>
        <v>200</v>
      </c>
    </row>
    <row r="24" spans="6:11" x14ac:dyDescent="0.35">
      <c r="F24" s="31"/>
      <c r="G24" s="35" t="s">
        <v>258</v>
      </c>
      <c r="H24" s="6" t="s">
        <v>21</v>
      </c>
      <c r="I24" s="6">
        <v>1</v>
      </c>
      <c r="J24" s="32">
        <v>100</v>
      </c>
      <c r="K24" s="33">
        <f>I24*J24</f>
        <v>100</v>
      </c>
    </row>
    <row r="25" spans="6:11" x14ac:dyDescent="0.35">
      <c r="F25" s="31"/>
      <c r="G25" s="34"/>
      <c r="H25" s="6"/>
      <c r="I25" s="6"/>
      <c r="J25" s="32"/>
      <c r="K25" s="36">
        <f>SUM(K23:K24)</f>
        <v>300</v>
      </c>
    </row>
    <row r="26" spans="6:11" x14ac:dyDescent="0.35">
      <c r="F26" s="31">
        <v>6</v>
      </c>
      <c r="G26" s="51" t="s">
        <v>265</v>
      </c>
      <c r="H26" s="6"/>
      <c r="I26" s="6"/>
      <c r="J26" s="6"/>
      <c r="K26" s="58"/>
    </row>
    <row r="27" spans="6:11" x14ac:dyDescent="0.35">
      <c r="F27" s="31"/>
      <c r="G27" s="35" t="s">
        <v>264</v>
      </c>
      <c r="H27" s="6" t="s">
        <v>23</v>
      </c>
      <c r="I27" s="6">
        <v>1</v>
      </c>
      <c r="J27" s="32">
        <v>100</v>
      </c>
      <c r="K27" s="33">
        <f>I27*J27</f>
        <v>100</v>
      </c>
    </row>
    <row r="28" spans="6:11" x14ac:dyDescent="0.35">
      <c r="F28" s="31"/>
      <c r="G28" s="35" t="s">
        <v>258</v>
      </c>
      <c r="H28" s="6" t="s">
        <v>21</v>
      </c>
      <c r="I28" s="6">
        <v>1</v>
      </c>
      <c r="J28" s="32">
        <v>100</v>
      </c>
      <c r="K28" s="33">
        <f>I28*J28</f>
        <v>100</v>
      </c>
    </row>
    <row r="29" spans="6:11" ht="15" thickBot="1" x14ac:dyDescent="0.4">
      <c r="F29" s="37"/>
      <c r="G29" s="69"/>
      <c r="H29" s="23"/>
      <c r="I29" s="23"/>
      <c r="J29" s="38"/>
      <c r="K29" s="39">
        <f>SUM(K27:K28)</f>
        <v>200</v>
      </c>
    </row>
  </sheetData>
  <mergeCells count="1">
    <mergeCell ref="F5:K5"/>
  </mergeCells>
  <dataValidations count="1">
    <dataValidation type="list" allowBlank="1" showInputMessage="1" showErrorMessage="1" sqref="H8:H17 H19:H21 H23:H25 H27:H29">
      <formula1>Expense_Types</formula1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C6" sqref="A6:C6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2.54296875" bestFit="1" customWidth="1"/>
    <col min="6" max="6" width="9.1796875" style="8"/>
    <col min="7" max="7" width="28.453125" bestFit="1" customWidth="1"/>
    <col min="8" max="8" width="34.1796875" bestFit="1" customWidth="1"/>
    <col min="9" max="9" width="9.1796875" style="64"/>
    <col min="10" max="11" width="11.54296875" style="27" bestFit="1" customWidth="1"/>
  </cols>
  <sheetData>
    <row r="1" spans="1:11" x14ac:dyDescent="0.35">
      <c r="A1" s="17" t="s">
        <v>5</v>
      </c>
      <c r="B1" s="3"/>
      <c r="C1" s="3"/>
    </row>
    <row r="3" spans="1:11" x14ac:dyDescent="0.35">
      <c r="A3" s="4" t="s">
        <v>51</v>
      </c>
      <c r="B3" s="4"/>
      <c r="C3" s="27">
        <f>C15</f>
        <v>19050</v>
      </c>
      <c r="D3" s="4"/>
      <c r="E3" s="4"/>
      <c r="G3" s="4"/>
      <c r="H3" s="4"/>
    </row>
    <row r="4" spans="1:11" ht="15" thickBot="1" x14ac:dyDescent="0.4">
      <c r="A4" s="4"/>
      <c r="B4" s="4"/>
      <c r="C4" s="27"/>
      <c r="D4" s="4"/>
      <c r="E4" s="4"/>
      <c r="G4" s="4"/>
      <c r="H4" s="4"/>
    </row>
    <row r="5" spans="1:11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1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66" t="s">
        <v>61</v>
      </c>
      <c r="J6" s="43" t="s">
        <v>62</v>
      </c>
      <c r="K6" s="44" t="s">
        <v>52</v>
      </c>
    </row>
    <row r="7" spans="1:11" x14ac:dyDescent="0.35">
      <c r="A7" s="4" t="str">
        <f>G7</f>
        <v>Disability Indaba</v>
      </c>
      <c r="B7" s="4">
        <v>1</v>
      </c>
      <c r="C7" s="27">
        <f>K13</f>
        <v>11950</v>
      </c>
      <c r="D7" s="4"/>
      <c r="E7" s="4"/>
      <c r="F7" s="31">
        <v>1</v>
      </c>
      <c r="G7" s="34" t="s">
        <v>306</v>
      </c>
      <c r="H7" s="6"/>
      <c r="I7" s="65"/>
      <c r="J7" s="32"/>
      <c r="K7" s="33"/>
    </row>
    <row r="8" spans="1:11" x14ac:dyDescent="0.35">
      <c r="A8" s="4" t="str">
        <f>G14</f>
        <v>Dinner in the Dark fundraiser</v>
      </c>
      <c r="B8" s="4">
        <v>2</v>
      </c>
      <c r="C8" s="27">
        <f>K20</f>
        <v>27800</v>
      </c>
      <c r="D8" s="4"/>
      <c r="E8" s="4"/>
      <c r="F8" s="31"/>
      <c r="G8" s="35" t="s">
        <v>307</v>
      </c>
      <c r="H8" s="6" t="s">
        <v>8</v>
      </c>
      <c r="I8" s="65">
        <v>100</v>
      </c>
      <c r="J8" s="32">
        <v>12</v>
      </c>
      <c r="K8" s="33">
        <f>I8*J8</f>
        <v>1200</v>
      </c>
    </row>
    <row r="9" spans="1:11" x14ac:dyDescent="0.35">
      <c r="A9" s="4" t="str">
        <f>G21</f>
        <v>Society Collaborations</v>
      </c>
      <c r="B9" s="4">
        <v>3</v>
      </c>
      <c r="C9" s="32">
        <f>K23</f>
        <v>1000</v>
      </c>
      <c r="D9" s="4"/>
      <c r="E9" s="4"/>
      <c r="F9" s="31"/>
      <c r="G9" s="35" t="s">
        <v>308</v>
      </c>
      <c r="H9" s="6" t="s">
        <v>26</v>
      </c>
      <c r="I9" s="65">
        <v>1</v>
      </c>
      <c r="J9" s="32">
        <v>1500</v>
      </c>
      <c r="K9" s="33">
        <f t="shared" ref="K9:K12" si="0">I9*J9</f>
        <v>1500</v>
      </c>
    </row>
    <row r="10" spans="1:11" x14ac:dyDescent="0.35">
      <c r="A10" s="4" t="str">
        <f>G24</f>
        <v>Residence/PSO Collaborations</v>
      </c>
      <c r="B10" s="4">
        <v>4</v>
      </c>
      <c r="C10" s="27">
        <f>K26</f>
        <v>1000</v>
      </c>
      <c r="D10" s="4"/>
      <c r="E10" s="4"/>
      <c r="F10" s="31"/>
      <c r="G10" s="53" t="s">
        <v>141</v>
      </c>
      <c r="H10" s="6" t="s">
        <v>9</v>
      </c>
      <c r="I10" s="65">
        <v>1</v>
      </c>
      <c r="J10" s="32">
        <v>3500</v>
      </c>
      <c r="K10" s="33">
        <f t="shared" si="0"/>
        <v>3500</v>
      </c>
    </row>
    <row r="11" spans="1:11" x14ac:dyDescent="0.35">
      <c r="A11" s="4" t="str">
        <f>G27</f>
        <v>Student Engagement on Policy</v>
      </c>
      <c r="B11" s="4">
        <v>5</v>
      </c>
      <c r="C11" s="27">
        <f>K30</f>
        <v>2600</v>
      </c>
      <c r="D11" s="4"/>
      <c r="E11" s="4"/>
      <c r="F11" s="31"/>
      <c r="G11" s="35" t="s">
        <v>240</v>
      </c>
      <c r="H11" s="6" t="s">
        <v>21</v>
      </c>
      <c r="I11" s="67">
        <v>1</v>
      </c>
      <c r="J11" s="32">
        <v>750</v>
      </c>
      <c r="K11" s="33">
        <f t="shared" si="0"/>
        <v>750</v>
      </c>
    </row>
    <row r="12" spans="1:11" x14ac:dyDescent="0.35">
      <c r="A12" s="4" t="str">
        <f>G31</f>
        <v>Online Accessibility</v>
      </c>
      <c r="B12" s="4">
        <v>6</v>
      </c>
      <c r="C12" s="27">
        <f>K33</f>
        <v>1500</v>
      </c>
      <c r="D12" s="4"/>
      <c r="E12" s="4"/>
      <c r="F12" s="31"/>
      <c r="G12" s="61" t="s">
        <v>87</v>
      </c>
      <c r="H12" s="6" t="s">
        <v>22</v>
      </c>
      <c r="I12" s="65">
        <v>100</v>
      </c>
      <c r="J12" s="32">
        <v>50</v>
      </c>
      <c r="K12" s="33">
        <f t="shared" si="0"/>
        <v>5000</v>
      </c>
    </row>
    <row r="13" spans="1:11" x14ac:dyDescent="0.35">
      <c r="A13" s="4"/>
      <c r="B13" s="4"/>
      <c r="C13" s="29">
        <f>SUM(C6:C12)</f>
        <v>46850</v>
      </c>
      <c r="D13" s="4"/>
      <c r="E13" s="4"/>
      <c r="F13" s="31"/>
      <c r="G13" s="6"/>
      <c r="H13" s="6"/>
      <c r="I13" s="65"/>
      <c r="J13" s="32"/>
      <c r="K13" s="36">
        <f>SUM(K8:K12)</f>
        <v>11950</v>
      </c>
    </row>
    <row r="14" spans="1:11" x14ac:dyDescent="0.35">
      <c r="A14" s="4" t="s">
        <v>302</v>
      </c>
      <c r="B14" s="4"/>
      <c r="C14" s="27">
        <f>-C8</f>
        <v>-27800</v>
      </c>
      <c r="D14" s="4"/>
      <c r="E14" s="4"/>
      <c r="F14" s="31">
        <v>2</v>
      </c>
      <c r="G14" s="57" t="s">
        <v>309</v>
      </c>
      <c r="H14" s="6"/>
      <c r="I14" s="65"/>
      <c r="J14" s="32"/>
      <c r="K14" s="33"/>
    </row>
    <row r="15" spans="1:11" x14ac:dyDescent="0.35">
      <c r="A15" s="4"/>
      <c r="B15" s="4"/>
      <c r="C15" s="29">
        <f>C13+C14</f>
        <v>19050</v>
      </c>
      <c r="D15" s="4"/>
      <c r="E15" s="4"/>
      <c r="F15" s="31"/>
      <c r="G15" s="61" t="s">
        <v>141</v>
      </c>
      <c r="H15" s="6" t="s">
        <v>9</v>
      </c>
      <c r="I15" s="65">
        <v>1</v>
      </c>
      <c r="J15" s="32">
        <v>4000</v>
      </c>
      <c r="K15" s="33">
        <f>I15*J15</f>
        <v>4000</v>
      </c>
    </row>
    <row r="16" spans="1:11" x14ac:dyDescent="0.35">
      <c r="A16" s="4"/>
      <c r="B16" s="4"/>
      <c r="C16" s="27"/>
      <c r="D16" s="3"/>
      <c r="F16" s="31"/>
      <c r="G16" s="61" t="s">
        <v>87</v>
      </c>
      <c r="H16" s="6" t="s">
        <v>22</v>
      </c>
      <c r="I16" s="65">
        <v>200</v>
      </c>
      <c r="J16" s="32">
        <v>100</v>
      </c>
      <c r="K16" s="33">
        <f>I16*J16</f>
        <v>20000</v>
      </c>
    </row>
    <row r="17" spans="4:11" x14ac:dyDescent="0.35">
      <c r="D17" s="3"/>
      <c r="F17" s="31"/>
      <c r="G17" s="61" t="s">
        <v>310</v>
      </c>
      <c r="H17" s="6" t="s">
        <v>30</v>
      </c>
      <c r="I17" s="65">
        <v>1</v>
      </c>
      <c r="J17" s="32">
        <v>3000</v>
      </c>
      <c r="K17" s="33">
        <f>I17*J17</f>
        <v>3000</v>
      </c>
    </row>
    <row r="18" spans="4:11" x14ac:dyDescent="0.35">
      <c r="D18" s="3"/>
      <c r="F18" s="31"/>
      <c r="G18" s="61" t="s">
        <v>311</v>
      </c>
      <c r="H18" s="6" t="s">
        <v>10</v>
      </c>
      <c r="I18" s="65">
        <v>1</v>
      </c>
      <c r="J18" s="32">
        <v>300</v>
      </c>
      <c r="K18" s="33">
        <f t="shared" ref="K18:K19" si="1">I18*J18</f>
        <v>300</v>
      </c>
    </row>
    <row r="19" spans="4:11" x14ac:dyDescent="0.35">
      <c r="D19" s="3"/>
      <c r="F19" s="31"/>
      <c r="G19" s="61" t="s">
        <v>258</v>
      </c>
      <c r="H19" s="6" t="s">
        <v>21</v>
      </c>
      <c r="I19" s="65">
        <v>1</v>
      </c>
      <c r="J19" s="32">
        <v>500</v>
      </c>
      <c r="K19" s="33">
        <f t="shared" si="1"/>
        <v>500</v>
      </c>
    </row>
    <row r="20" spans="4:11" x14ac:dyDescent="0.35">
      <c r="D20" s="3"/>
      <c r="F20" s="31"/>
      <c r="G20" s="6"/>
      <c r="H20" s="6"/>
      <c r="I20" s="65"/>
      <c r="J20" s="32"/>
      <c r="K20" s="36">
        <f>SUM(K15:K19)</f>
        <v>27800</v>
      </c>
    </row>
    <row r="21" spans="4:11" x14ac:dyDescent="0.35">
      <c r="D21" s="3"/>
      <c r="F21" s="31">
        <v>3</v>
      </c>
      <c r="G21" s="57" t="s">
        <v>312</v>
      </c>
      <c r="H21" s="6"/>
      <c r="I21" s="65"/>
      <c r="J21" s="32"/>
      <c r="K21" s="33"/>
    </row>
    <row r="22" spans="4:11" x14ac:dyDescent="0.35">
      <c r="D22" s="3"/>
      <c r="F22" s="31"/>
      <c r="G22" s="61" t="s">
        <v>87</v>
      </c>
      <c r="H22" s="6" t="s">
        <v>22</v>
      </c>
      <c r="I22" s="65">
        <v>1</v>
      </c>
      <c r="J22" s="32">
        <v>1000</v>
      </c>
      <c r="K22" s="33">
        <f t="shared" ref="K22" si="2">I22*J22</f>
        <v>1000</v>
      </c>
    </row>
    <row r="23" spans="4:11" x14ac:dyDescent="0.35">
      <c r="D23" s="3"/>
      <c r="F23" s="31"/>
      <c r="G23" s="6"/>
      <c r="H23" s="6"/>
      <c r="I23" s="65"/>
      <c r="J23" s="32"/>
      <c r="K23" s="36">
        <f>SUM(K22)</f>
        <v>1000</v>
      </c>
    </row>
    <row r="24" spans="4:11" x14ac:dyDescent="0.35">
      <c r="D24" s="3"/>
      <c r="F24" s="31">
        <v>4</v>
      </c>
      <c r="G24" s="57" t="s">
        <v>313</v>
      </c>
      <c r="H24" s="6"/>
      <c r="I24" s="65"/>
      <c r="J24" s="32"/>
      <c r="K24" s="33"/>
    </row>
    <row r="25" spans="4:11" x14ac:dyDescent="0.35">
      <c r="D25" s="3"/>
      <c r="F25" s="31"/>
      <c r="G25" s="61" t="s">
        <v>87</v>
      </c>
      <c r="H25" s="6" t="s">
        <v>22</v>
      </c>
      <c r="I25" s="65">
        <v>1</v>
      </c>
      <c r="J25" s="32">
        <v>1000</v>
      </c>
      <c r="K25" s="33">
        <f t="shared" ref="K25" si="3">I25*J25</f>
        <v>1000</v>
      </c>
    </row>
    <row r="26" spans="4:11" x14ac:dyDescent="0.35">
      <c r="D26" s="3"/>
      <c r="F26" s="31"/>
      <c r="G26" s="6"/>
      <c r="H26" s="6"/>
      <c r="I26" s="65"/>
      <c r="J26" s="32"/>
      <c r="K26" s="36">
        <f>SUM(K25)</f>
        <v>1000</v>
      </c>
    </row>
    <row r="27" spans="4:11" x14ac:dyDescent="0.35">
      <c r="D27" s="3"/>
      <c r="F27" s="31">
        <v>5</v>
      </c>
      <c r="G27" s="34" t="s">
        <v>314</v>
      </c>
      <c r="H27" s="6"/>
      <c r="I27" s="65"/>
      <c r="J27" s="32"/>
      <c r="K27" s="33"/>
    </row>
    <row r="28" spans="4:11" x14ac:dyDescent="0.35">
      <c r="D28" s="3"/>
      <c r="F28" s="31"/>
      <c r="G28" s="61" t="s">
        <v>258</v>
      </c>
      <c r="H28" s="6" t="s">
        <v>21</v>
      </c>
      <c r="I28" s="65">
        <v>1</v>
      </c>
      <c r="J28" s="32">
        <v>200</v>
      </c>
      <c r="K28" s="33">
        <f t="shared" ref="K28:K29" si="4">I28*J28</f>
        <v>200</v>
      </c>
    </row>
    <row r="29" spans="4:11" x14ac:dyDescent="0.35">
      <c r="D29" s="3"/>
      <c r="F29" s="31"/>
      <c r="G29" s="35" t="s">
        <v>315</v>
      </c>
      <c r="H29" s="6" t="s">
        <v>8</v>
      </c>
      <c r="I29" s="65">
        <v>12</v>
      </c>
      <c r="J29" s="32">
        <v>200</v>
      </c>
      <c r="K29" s="33">
        <f t="shared" si="4"/>
        <v>2400</v>
      </c>
    </row>
    <row r="30" spans="4:11" x14ac:dyDescent="0.35">
      <c r="D30" s="3"/>
      <c r="F30" s="31"/>
      <c r="G30" s="6"/>
      <c r="H30" s="6"/>
      <c r="I30" s="65"/>
      <c r="J30" s="32"/>
      <c r="K30" s="36">
        <f>SUM(K28:K29)</f>
        <v>2600</v>
      </c>
    </row>
    <row r="31" spans="4:11" x14ac:dyDescent="0.35">
      <c r="D31" s="3"/>
      <c r="F31" s="31">
        <v>6</v>
      </c>
      <c r="G31" s="34" t="s">
        <v>316</v>
      </c>
      <c r="H31" s="6"/>
      <c r="I31" s="65"/>
      <c r="J31" s="32"/>
      <c r="K31" s="33"/>
    </row>
    <row r="32" spans="4:11" x14ac:dyDescent="0.35">
      <c r="D32" s="3"/>
      <c r="F32" s="31"/>
      <c r="G32" s="61" t="s">
        <v>317</v>
      </c>
      <c r="H32" s="6" t="s">
        <v>29</v>
      </c>
      <c r="I32" s="65">
        <v>12</v>
      </c>
      <c r="J32" s="32">
        <v>125</v>
      </c>
      <c r="K32" s="33">
        <f t="shared" ref="K32" si="5">I32*J32</f>
        <v>1500</v>
      </c>
    </row>
    <row r="33" spans="1:11" ht="15" thickBot="1" x14ac:dyDescent="0.4">
      <c r="D33" s="3"/>
      <c r="F33" s="37"/>
      <c r="G33" s="23"/>
      <c r="H33" s="23"/>
      <c r="I33" s="68"/>
      <c r="J33" s="38"/>
      <c r="K33" s="39">
        <f>SUM(K32)</f>
        <v>1500</v>
      </c>
    </row>
    <row r="34" spans="1:11" x14ac:dyDescent="0.35">
      <c r="D34" s="3"/>
    </row>
    <row r="35" spans="1:11" x14ac:dyDescent="0.35">
      <c r="D35" s="3"/>
    </row>
    <row r="36" spans="1:11" x14ac:dyDescent="0.35">
      <c r="D36" s="3"/>
    </row>
    <row r="37" spans="1:11" x14ac:dyDescent="0.35">
      <c r="D37" s="3"/>
    </row>
    <row r="39" spans="1:11" x14ac:dyDescent="0.35">
      <c r="A39" s="3"/>
      <c r="B39" s="3"/>
      <c r="C39" s="3"/>
    </row>
    <row r="40" spans="1:11" x14ac:dyDescent="0.35">
      <c r="A40" s="3"/>
      <c r="B40" s="3"/>
      <c r="C40" s="3"/>
    </row>
    <row r="41" spans="1:11" x14ac:dyDescent="0.35">
      <c r="A41" s="3"/>
      <c r="B41" s="3"/>
      <c r="C41" s="3"/>
    </row>
    <row r="42" spans="1:11" x14ac:dyDescent="0.35">
      <c r="A42" s="3"/>
      <c r="B42" s="3"/>
      <c r="C42" s="3"/>
    </row>
    <row r="43" spans="1:11" x14ac:dyDescent="0.35">
      <c r="A43" s="3"/>
      <c r="B43" s="3"/>
      <c r="C43" s="3"/>
    </row>
    <row r="44" spans="1:11" x14ac:dyDescent="0.35">
      <c r="A44" s="3"/>
      <c r="B44" s="3"/>
      <c r="C44" s="3"/>
    </row>
    <row r="45" spans="1:11" x14ac:dyDescent="0.35">
      <c r="A45" s="3"/>
      <c r="B45" s="3"/>
      <c r="C45" s="3"/>
    </row>
    <row r="46" spans="1:11" x14ac:dyDescent="0.35">
      <c r="A46" s="3"/>
      <c r="B46" s="3"/>
      <c r="C46" s="3"/>
    </row>
    <row r="47" spans="1:11" x14ac:dyDescent="0.35">
      <c r="A47" s="3"/>
      <c r="B47" s="3"/>
      <c r="C47" s="3"/>
    </row>
    <row r="48" spans="1:11" x14ac:dyDescent="0.35">
      <c r="A48" s="3"/>
      <c r="B48" s="3"/>
      <c r="C48" s="3"/>
    </row>
    <row r="49" spans="1:3" x14ac:dyDescent="0.35">
      <c r="A49" s="3"/>
      <c r="B49" s="3"/>
      <c r="C49" s="3"/>
    </row>
    <row r="50" spans="1:3" x14ac:dyDescent="0.35">
      <c r="A50" s="3"/>
      <c r="B50" s="3"/>
      <c r="C50" s="3"/>
    </row>
    <row r="51" spans="1:3" x14ac:dyDescent="0.35">
      <c r="A51" s="3"/>
      <c r="B51" s="3"/>
      <c r="C51" s="3"/>
    </row>
  </sheetData>
  <mergeCells count="1">
    <mergeCell ref="F5:K5"/>
  </mergeCells>
  <dataValidations count="1">
    <dataValidation type="list" allowBlank="1" showInputMessage="1" showErrorMessage="1" sqref="H8:H46">
      <formula1>Expense_Types</formula1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C6" sqref="A6:C6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1.54296875" bestFit="1" customWidth="1"/>
    <col min="6" max="6" width="9.1796875" style="8"/>
    <col min="7" max="7" width="26.7265625" bestFit="1" customWidth="1"/>
    <col min="8" max="8" width="22.54296875" bestFit="1" customWidth="1"/>
    <col min="9" max="9" width="9.1796875" style="64"/>
    <col min="10" max="11" width="11.54296875" style="27" bestFit="1" customWidth="1"/>
  </cols>
  <sheetData>
    <row r="1" spans="1:21" x14ac:dyDescent="0.35">
      <c r="A1" s="17" t="s">
        <v>16</v>
      </c>
      <c r="B1" s="6"/>
      <c r="C1" s="6"/>
      <c r="D1" s="6"/>
      <c r="E1" s="6"/>
      <c r="F1" s="50"/>
      <c r="G1" s="6"/>
      <c r="H1" s="6"/>
      <c r="I1" s="65"/>
      <c r="J1" s="32"/>
      <c r="K1" s="32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x14ac:dyDescent="0.35">
      <c r="D2" s="6"/>
      <c r="E2" s="6"/>
      <c r="F2" s="50"/>
      <c r="G2" s="6"/>
      <c r="H2" s="6"/>
      <c r="I2" s="65"/>
      <c r="J2" s="32"/>
      <c r="K2" s="32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x14ac:dyDescent="0.35">
      <c r="A3" s="4" t="s">
        <v>51</v>
      </c>
      <c r="B3" s="4"/>
      <c r="C3" s="27">
        <f>C9</f>
        <v>7250</v>
      </c>
      <c r="D3" s="4"/>
      <c r="E3" s="4"/>
      <c r="G3" s="4"/>
      <c r="H3" s="4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thickBot="1" x14ac:dyDescent="0.4">
      <c r="A4" s="4"/>
      <c r="B4" s="4"/>
      <c r="C4" s="27"/>
      <c r="D4" s="4"/>
      <c r="E4" s="4"/>
      <c r="G4" s="4"/>
      <c r="H4" s="4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66" t="s">
        <v>61</v>
      </c>
      <c r="J6" s="43" t="s">
        <v>62</v>
      </c>
      <c r="K6" s="44" t="s">
        <v>52</v>
      </c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35">
      <c r="A7" s="4" t="str">
        <f>G7</f>
        <v>Olympics Initiative</v>
      </c>
      <c r="B7" s="4">
        <v>1</v>
      </c>
      <c r="C7" s="27">
        <f>K10</f>
        <v>6000</v>
      </c>
      <c r="D7" s="4"/>
      <c r="E7" s="4"/>
      <c r="F7" s="31">
        <v>1</v>
      </c>
      <c r="G7" s="34" t="s">
        <v>318</v>
      </c>
      <c r="H7" s="6"/>
      <c r="I7" s="65"/>
      <c r="J7" s="32"/>
      <c r="K7" s="3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35">
      <c r="A8" s="4" t="str">
        <f>G11</f>
        <v>Pop-up Booths</v>
      </c>
      <c r="B8" s="4">
        <v>2</v>
      </c>
      <c r="C8" s="27">
        <f>K13</f>
        <v>250</v>
      </c>
      <c r="D8" s="4"/>
      <c r="E8" s="4"/>
      <c r="F8" s="31"/>
      <c r="G8" s="35" t="s">
        <v>319</v>
      </c>
      <c r="H8" s="6" t="s">
        <v>19</v>
      </c>
      <c r="I8" s="65">
        <v>1</v>
      </c>
      <c r="J8" s="32">
        <v>2500</v>
      </c>
      <c r="K8" s="33">
        <f>I8*J8</f>
        <v>2500</v>
      </c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A9" s="4"/>
      <c r="B9" s="4"/>
      <c r="C9" s="29">
        <f>SUM(C6:C8)</f>
        <v>7250</v>
      </c>
      <c r="D9" s="4"/>
      <c r="E9" s="4"/>
      <c r="F9" s="31"/>
      <c r="G9" s="52" t="s">
        <v>320</v>
      </c>
      <c r="H9" s="6" t="s">
        <v>21</v>
      </c>
      <c r="I9" s="65">
        <v>1</v>
      </c>
      <c r="J9" s="32">
        <v>3500</v>
      </c>
      <c r="K9" s="33">
        <f t="shared" ref="K9" si="0">I9*J9</f>
        <v>3500</v>
      </c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35">
      <c r="A10" s="4"/>
      <c r="B10" s="4"/>
      <c r="C10" s="27"/>
      <c r="D10" s="4"/>
      <c r="E10" s="4"/>
      <c r="F10" s="31"/>
      <c r="G10" s="35"/>
      <c r="H10" s="6"/>
      <c r="I10" s="65"/>
      <c r="J10" s="32"/>
      <c r="K10" s="36">
        <f>SUM(K8:K9)</f>
        <v>6000</v>
      </c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35">
      <c r="A11" s="4"/>
      <c r="B11" s="4"/>
      <c r="C11" s="27"/>
      <c r="D11" s="4"/>
      <c r="E11" s="4"/>
      <c r="F11" s="31">
        <v>2</v>
      </c>
      <c r="G11" s="57" t="s">
        <v>321</v>
      </c>
      <c r="H11" s="6"/>
      <c r="I11" s="65"/>
      <c r="J11" s="32"/>
      <c r="K11" s="33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35">
      <c r="A12" s="4"/>
      <c r="B12" s="4"/>
      <c r="C12" s="27"/>
      <c r="D12" s="4"/>
      <c r="E12" s="4"/>
      <c r="F12" s="31"/>
      <c r="G12" s="61" t="s">
        <v>329</v>
      </c>
      <c r="H12" s="6" t="s">
        <v>8</v>
      </c>
      <c r="I12" s="67">
        <v>500</v>
      </c>
      <c r="J12" s="32">
        <v>0.5</v>
      </c>
      <c r="K12" s="33">
        <f>I12*J12</f>
        <v>250</v>
      </c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" thickBot="1" x14ac:dyDescent="0.4">
      <c r="A13" s="4"/>
      <c r="B13" s="4"/>
      <c r="C13" s="27"/>
      <c r="D13" s="4"/>
      <c r="E13" s="4"/>
      <c r="F13" s="37"/>
      <c r="G13" s="23"/>
      <c r="H13" s="23"/>
      <c r="I13" s="68"/>
      <c r="J13" s="38"/>
      <c r="K13" s="39">
        <f>SUM(K12)</f>
        <v>250</v>
      </c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35">
      <c r="A14" s="4"/>
      <c r="B14" s="4"/>
      <c r="C14" s="27"/>
      <c r="D14" s="4"/>
      <c r="E14" s="4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35">
      <c r="A15" s="4"/>
      <c r="B15" s="4"/>
      <c r="C15" s="27"/>
      <c r="D15" s="4"/>
      <c r="E15" s="4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35">
      <c r="D16" s="6"/>
      <c r="E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4:21" x14ac:dyDescent="0.35">
      <c r="D17" s="6"/>
      <c r="E17" s="6"/>
      <c r="L17" s="6"/>
      <c r="M17" s="6"/>
      <c r="N17" s="6"/>
      <c r="O17" s="6"/>
      <c r="P17" s="6"/>
      <c r="Q17" s="6"/>
      <c r="R17" s="6"/>
      <c r="S17" s="6"/>
      <c r="T17" s="6"/>
      <c r="U17" s="6"/>
    </row>
  </sheetData>
  <mergeCells count="1">
    <mergeCell ref="F5:K5"/>
  </mergeCells>
  <dataValidations count="1">
    <dataValidation type="list" allowBlank="1" showInputMessage="1" showErrorMessage="1" sqref="H8:H51">
      <formula1>Expense_Types</formula1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C6" sqref="A6:C6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1.54296875" bestFit="1" customWidth="1"/>
    <col min="6" max="6" width="9.1796875" style="8"/>
    <col min="7" max="7" width="27" bestFit="1" customWidth="1"/>
    <col min="8" max="8" width="22.54296875" bestFit="1" customWidth="1"/>
    <col min="9" max="9" width="9.1796875" style="64"/>
    <col min="10" max="11" width="11.54296875" style="27" bestFit="1" customWidth="1"/>
  </cols>
  <sheetData>
    <row r="1" spans="1:11" x14ac:dyDescent="0.35">
      <c r="A1" s="17" t="s">
        <v>4</v>
      </c>
    </row>
    <row r="3" spans="1:11" x14ac:dyDescent="0.35">
      <c r="A3" s="4" t="s">
        <v>51</v>
      </c>
      <c r="B3" s="4"/>
      <c r="C3" s="27">
        <f>C12</f>
        <v>43661</v>
      </c>
      <c r="D3" s="4"/>
      <c r="E3" s="4"/>
      <c r="G3" s="4"/>
      <c r="H3" s="4"/>
    </row>
    <row r="4" spans="1:11" x14ac:dyDescent="0.35">
      <c r="A4" s="4"/>
      <c r="B4" s="4"/>
      <c r="C4" s="27"/>
      <c r="D4" s="4"/>
      <c r="E4" s="4"/>
      <c r="G4" s="4"/>
      <c r="H4" s="4"/>
    </row>
    <row r="5" spans="1:11" x14ac:dyDescent="0.35">
      <c r="A5" s="1" t="s">
        <v>54</v>
      </c>
      <c r="B5" s="1" t="s">
        <v>53</v>
      </c>
      <c r="C5" s="30" t="s">
        <v>52</v>
      </c>
      <c r="D5" s="4"/>
      <c r="E5" s="4"/>
      <c r="F5" s="92" t="s">
        <v>57</v>
      </c>
      <c r="G5" s="92"/>
      <c r="H5" s="92"/>
      <c r="I5" s="92"/>
      <c r="J5" s="92"/>
      <c r="K5" s="92"/>
    </row>
    <row r="6" spans="1:11" x14ac:dyDescent="0.35">
      <c r="A6" s="4" t="s">
        <v>369</v>
      </c>
      <c r="B6" s="4"/>
      <c r="C6" s="27">
        <v>1000</v>
      </c>
      <c r="D6" s="4"/>
      <c r="E6" s="4"/>
      <c r="F6" s="87" t="s">
        <v>53</v>
      </c>
      <c r="G6" s="42" t="s">
        <v>59</v>
      </c>
      <c r="H6" s="42" t="s">
        <v>60</v>
      </c>
      <c r="I6" s="66" t="s">
        <v>61</v>
      </c>
      <c r="J6" s="43" t="s">
        <v>62</v>
      </c>
      <c r="K6" s="43" t="s">
        <v>52</v>
      </c>
    </row>
    <row r="7" spans="1:11" x14ac:dyDescent="0.35">
      <c r="A7" s="4" t="str">
        <f>G7</f>
        <v>Open Day/Fair</v>
      </c>
      <c r="B7" s="4">
        <v>1</v>
      </c>
      <c r="C7" s="27">
        <f>K14</f>
        <v>11700</v>
      </c>
      <c r="D7" s="4"/>
      <c r="E7" s="4"/>
      <c r="F7" s="50">
        <v>1</v>
      </c>
      <c r="G7" s="34" t="s">
        <v>337</v>
      </c>
      <c r="H7" s="6"/>
      <c r="I7" s="65"/>
      <c r="J7" s="32"/>
      <c r="K7" s="32"/>
    </row>
    <row r="8" spans="1:11" x14ac:dyDescent="0.35">
      <c r="A8" s="4" t="str">
        <f>G15</f>
        <v>Internal Mixer</v>
      </c>
      <c r="B8" s="4">
        <v>2</v>
      </c>
      <c r="C8" s="27">
        <f>K19</f>
        <v>4500</v>
      </c>
      <c r="D8" s="4"/>
      <c r="E8" s="4"/>
      <c r="F8" s="50"/>
      <c r="G8" s="35" t="s">
        <v>141</v>
      </c>
      <c r="H8" s="6" t="s">
        <v>9</v>
      </c>
      <c r="I8" s="65">
        <v>1</v>
      </c>
      <c r="J8" s="32">
        <v>1550</v>
      </c>
      <c r="K8" s="32">
        <f>I8*J8</f>
        <v>1550</v>
      </c>
    </row>
    <row r="9" spans="1:11" x14ac:dyDescent="0.35">
      <c r="A9" s="4" t="str">
        <f>G20</f>
        <v>External Mixer</v>
      </c>
      <c r="B9" s="4">
        <v>3</v>
      </c>
      <c r="C9" s="32">
        <f>K25</f>
        <v>9861</v>
      </c>
      <c r="D9" s="4"/>
      <c r="E9" s="4"/>
      <c r="F9" s="50"/>
      <c r="G9" s="35" t="s">
        <v>143</v>
      </c>
      <c r="H9" s="6" t="s">
        <v>22</v>
      </c>
      <c r="I9" s="65">
        <v>1</v>
      </c>
      <c r="J9" s="32">
        <v>5000</v>
      </c>
      <c r="K9" s="32">
        <f t="shared" ref="K9:K13" si="0">I9*J9</f>
        <v>5000</v>
      </c>
    </row>
    <row r="10" spans="1:11" x14ac:dyDescent="0.35">
      <c r="A10" s="4" t="str">
        <f>G26</f>
        <v>Masterchef International</v>
      </c>
      <c r="B10" s="4">
        <v>4</v>
      </c>
      <c r="C10" s="27">
        <f>K34</f>
        <v>11100</v>
      </c>
      <c r="D10" s="4"/>
      <c r="E10" s="4"/>
      <c r="F10" s="50"/>
      <c r="G10" s="52" t="s">
        <v>335</v>
      </c>
      <c r="H10" s="6" t="s">
        <v>22</v>
      </c>
      <c r="I10" s="65">
        <v>1</v>
      </c>
      <c r="J10" s="32">
        <v>2000</v>
      </c>
      <c r="K10" s="32">
        <f t="shared" si="0"/>
        <v>2000</v>
      </c>
    </row>
    <row r="11" spans="1:11" x14ac:dyDescent="0.35">
      <c r="A11" s="4" t="str">
        <f>G35</f>
        <v>Treasure Hunt/Amazing Race</v>
      </c>
      <c r="B11" s="4">
        <v>5</v>
      </c>
      <c r="C11" s="27">
        <f>K40</f>
        <v>5500</v>
      </c>
      <c r="D11" s="4"/>
      <c r="E11" s="4"/>
      <c r="F11" s="50"/>
      <c r="G11" s="35" t="s">
        <v>92</v>
      </c>
      <c r="H11" s="6" t="s">
        <v>30</v>
      </c>
      <c r="I11" s="65">
        <v>1</v>
      </c>
      <c r="J11" s="32">
        <v>1000</v>
      </c>
      <c r="K11" s="32">
        <f t="shared" si="0"/>
        <v>1000</v>
      </c>
    </row>
    <row r="12" spans="1:11" x14ac:dyDescent="0.35">
      <c r="A12" s="4"/>
      <c r="B12" s="4"/>
      <c r="C12" s="29">
        <f>SUM(C6:C11)</f>
        <v>43661</v>
      </c>
      <c r="D12" s="4"/>
      <c r="E12" s="4"/>
      <c r="F12" s="50"/>
      <c r="G12" s="35" t="s">
        <v>338</v>
      </c>
      <c r="H12" s="6" t="s">
        <v>19</v>
      </c>
      <c r="I12" s="67">
        <v>1</v>
      </c>
      <c r="J12" s="32">
        <v>2000</v>
      </c>
      <c r="K12" s="32">
        <f t="shared" si="0"/>
        <v>2000</v>
      </c>
    </row>
    <row r="13" spans="1:11" x14ac:dyDescent="0.35">
      <c r="A13" s="4"/>
      <c r="B13" s="4"/>
      <c r="C13" s="27"/>
      <c r="D13" s="4"/>
      <c r="E13" s="4"/>
      <c r="F13" s="50"/>
      <c r="G13" s="61" t="s">
        <v>230</v>
      </c>
      <c r="H13" s="6" t="s">
        <v>8</v>
      </c>
      <c r="I13" s="67">
        <v>1</v>
      </c>
      <c r="J13" s="32">
        <v>150</v>
      </c>
      <c r="K13" s="32">
        <f t="shared" si="0"/>
        <v>150</v>
      </c>
    </row>
    <row r="14" spans="1:11" x14ac:dyDescent="0.35">
      <c r="A14" s="4"/>
      <c r="B14" s="4"/>
      <c r="C14" s="27"/>
      <c r="D14" s="4"/>
      <c r="E14" s="4"/>
      <c r="F14" s="50"/>
      <c r="G14" s="6"/>
      <c r="H14" s="6"/>
      <c r="I14" s="65"/>
      <c r="J14" s="32"/>
      <c r="K14" s="29">
        <f>SUM(K8:K13)</f>
        <v>11700</v>
      </c>
    </row>
    <row r="15" spans="1:11" x14ac:dyDescent="0.35">
      <c r="A15" s="4"/>
      <c r="B15" s="4"/>
      <c r="C15" s="27"/>
      <c r="D15" s="4"/>
      <c r="E15" s="4"/>
      <c r="F15" s="50">
        <v>2</v>
      </c>
      <c r="G15" s="57" t="s">
        <v>339</v>
      </c>
      <c r="H15" s="6"/>
      <c r="I15" s="65"/>
      <c r="J15" s="32"/>
      <c r="K15" s="32"/>
    </row>
    <row r="16" spans="1:11" x14ac:dyDescent="0.35">
      <c r="A16" s="4"/>
      <c r="B16" s="4"/>
      <c r="C16" s="27"/>
      <c r="G16" s="61" t="s">
        <v>141</v>
      </c>
      <c r="H16" s="6" t="s">
        <v>9</v>
      </c>
      <c r="I16" s="67">
        <v>1</v>
      </c>
      <c r="J16" s="54">
        <v>0</v>
      </c>
      <c r="K16" s="32">
        <f t="shared" ref="K16:K18" si="1">I16*J16</f>
        <v>0</v>
      </c>
    </row>
    <row r="17" spans="6:11" x14ac:dyDescent="0.35">
      <c r="G17" s="61" t="s">
        <v>143</v>
      </c>
      <c r="H17" s="6" t="s">
        <v>22</v>
      </c>
      <c r="I17" s="67">
        <v>1</v>
      </c>
      <c r="J17" s="54">
        <v>3500</v>
      </c>
      <c r="K17" s="32">
        <f t="shared" si="1"/>
        <v>3500</v>
      </c>
    </row>
    <row r="18" spans="6:11" x14ac:dyDescent="0.35">
      <c r="G18" s="61" t="s">
        <v>335</v>
      </c>
      <c r="H18" s="6" t="s">
        <v>22</v>
      </c>
      <c r="I18" s="64">
        <v>1</v>
      </c>
      <c r="J18" s="27">
        <v>1000</v>
      </c>
      <c r="K18" s="32">
        <f t="shared" si="1"/>
        <v>1000</v>
      </c>
    </row>
    <row r="19" spans="6:11" x14ac:dyDescent="0.35">
      <c r="K19" s="29">
        <f>SUM(K16:K18)</f>
        <v>4500</v>
      </c>
    </row>
    <row r="20" spans="6:11" x14ac:dyDescent="0.35">
      <c r="F20" s="8">
        <v>3</v>
      </c>
      <c r="G20" s="57" t="s">
        <v>340</v>
      </c>
    </row>
    <row r="21" spans="6:11" x14ac:dyDescent="0.35">
      <c r="G21" s="61" t="s">
        <v>13</v>
      </c>
      <c r="H21" t="s">
        <v>13</v>
      </c>
      <c r="I21" s="64">
        <v>7</v>
      </c>
      <c r="J21" s="27">
        <v>623</v>
      </c>
      <c r="K21" s="32">
        <f t="shared" ref="K21:K24" si="2">I21*J21</f>
        <v>4361</v>
      </c>
    </row>
    <row r="22" spans="6:11" x14ac:dyDescent="0.35">
      <c r="G22" s="61" t="s">
        <v>143</v>
      </c>
      <c r="H22" s="6" t="s">
        <v>22</v>
      </c>
      <c r="I22" s="64">
        <v>1</v>
      </c>
      <c r="J22" s="27">
        <v>3000</v>
      </c>
      <c r="K22" s="32">
        <f t="shared" si="2"/>
        <v>3000</v>
      </c>
    </row>
    <row r="23" spans="6:11" x14ac:dyDescent="0.35">
      <c r="G23" s="61" t="s">
        <v>335</v>
      </c>
      <c r="H23" s="6" t="s">
        <v>22</v>
      </c>
      <c r="I23" s="64">
        <v>1</v>
      </c>
      <c r="J23" s="27">
        <v>2000</v>
      </c>
      <c r="K23" s="32">
        <f t="shared" si="2"/>
        <v>2000</v>
      </c>
    </row>
    <row r="24" spans="6:11" x14ac:dyDescent="0.35">
      <c r="G24" s="61" t="s">
        <v>341</v>
      </c>
      <c r="H24" t="s">
        <v>30</v>
      </c>
      <c r="I24" s="64">
        <v>1</v>
      </c>
      <c r="J24" s="27">
        <v>500</v>
      </c>
      <c r="K24" s="32">
        <f t="shared" si="2"/>
        <v>500</v>
      </c>
    </row>
    <row r="25" spans="6:11" x14ac:dyDescent="0.35">
      <c r="K25" s="29">
        <f>SUM(K21:K24)</f>
        <v>9861</v>
      </c>
    </row>
    <row r="26" spans="6:11" x14ac:dyDescent="0.35">
      <c r="F26" s="8">
        <v>4</v>
      </c>
      <c r="G26" s="57" t="s">
        <v>342</v>
      </c>
    </row>
    <row r="27" spans="6:11" x14ac:dyDescent="0.35">
      <c r="G27" s="61" t="s">
        <v>141</v>
      </c>
      <c r="H27" s="6" t="s">
        <v>9</v>
      </c>
      <c r="I27" s="64">
        <v>1</v>
      </c>
      <c r="J27" s="27">
        <v>400</v>
      </c>
      <c r="K27" s="32">
        <f t="shared" ref="K27:K33" si="3">I27*J27</f>
        <v>400</v>
      </c>
    </row>
    <row r="28" spans="6:11" x14ac:dyDescent="0.35">
      <c r="G28" s="61" t="s">
        <v>343</v>
      </c>
      <c r="H28" t="s">
        <v>9</v>
      </c>
      <c r="I28" s="64">
        <v>1</v>
      </c>
      <c r="J28" s="27">
        <v>300</v>
      </c>
      <c r="K28" s="32">
        <f t="shared" si="3"/>
        <v>300</v>
      </c>
    </row>
    <row r="29" spans="6:11" x14ac:dyDescent="0.35">
      <c r="G29" s="61" t="s">
        <v>344</v>
      </c>
      <c r="H29" s="6" t="s">
        <v>19</v>
      </c>
      <c r="I29" s="64">
        <v>1</v>
      </c>
      <c r="J29" s="27">
        <v>2000</v>
      </c>
      <c r="K29" s="32">
        <f t="shared" si="3"/>
        <v>2000</v>
      </c>
    </row>
    <row r="30" spans="6:11" x14ac:dyDescent="0.35">
      <c r="G30" s="61" t="s">
        <v>345</v>
      </c>
      <c r="H30" s="6" t="s">
        <v>22</v>
      </c>
      <c r="I30" s="64">
        <v>1</v>
      </c>
      <c r="J30" s="27">
        <v>4000</v>
      </c>
      <c r="K30" s="32">
        <f t="shared" si="3"/>
        <v>4000</v>
      </c>
    </row>
    <row r="31" spans="6:11" x14ac:dyDescent="0.35">
      <c r="G31" s="61" t="s">
        <v>335</v>
      </c>
      <c r="H31" s="6" t="s">
        <v>22</v>
      </c>
      <c r="I31" s="64">
        <v>1</v>
      </c>
      <c r="J31" s="27">
        <v>1500</v>
      </c>
      <c r="K31" s="32">
        <f t="shared" si="3"/>
        <v>1500</v>
      </c>
    </row>
    <row r="32" spans="6:11" x14ac:dyDescent="0.35">
      <c r="G32" s="61" t="s">
        <v>143</v>
      </c>
      <c r="H32" s="6" t="s">
        <v>22</v>
      </c>
      <c r="I32" s="64">
        <v>1</v>
      </c>
      <c r="J32" s="27">
        <v>2500</v>
      </c>
      <c r="K32" s="32">
        <f t="shared" si="3"/>
        <v>2500</v>
      </c>
    </row>
    <row r="33" spans="2:11" x14ac:dyDescent="0.35">
      <c r="G33" s="61" t="s">
        <v>346</v>
      </c>
      <c r="H33" t="s">
        <v>21</v>
      </c>
      <c r="I33" s="64">
        <v>2</v>
      </c>
      <c r="J33" s="27">
        <v>200</v>
      </c>
      <c r="K33" s="32">
        <f t="shared" si="3"/>
        <v>400</v>
      </c>
    </row>
    <row r="34" spans="2:11" x14ac:dyDescent="0.35">
      <c r="K34" s="29">
        <f>SUM(K27:K33)</f>
        <v>11100</v>
      </c>
    </row>
    <row r="35" spans="2:11" x14ac:dyDescent="0.35">
      <c r="F35" s="8">
        <v>5</v>
      </c>
      <c r="G35" s="57" t="s">
        <v>347</v>
      </c>
    </row>
    <row r="36" spans="2:11" x14ac:dyDescent="0.35">
      <c r="B36" s="4"/>
      <c r="C36" s="4"/>
      <c r="G36" s="61" t="s">
        <v>344</v>
      </c>
      <c r="H36" s="6" t="s">
        <v>19</v>
      </c>
      <c r="I36" s="64">
        <v>1</v>
      </c>
      <c r="J36" s="27">
        <v>2000</v>
      </c>
      <c r="K36" s="32">
        <f t="shared" ref="K36:K39" si="4">I36*J36</f>
        <v>2000</v>
      </c>
    </row>
    <row r="37" spans="2:11" x14ac:dyDescent="0.35">
      <c r="G37" s="61" t="s">
        <v>319</v>
      </c>
      <c r="H37" t="s">
        <v>30</v>
      </c>
      <c r="I37" s="64">
        <v>1</v>
      </c>
      <c r="J37" s="27">
        <v>500</v>
      </c>
      <c r="K37" s="32">
        <f t="shared" si="4"/>
        <v>500</v>
      </c>
    </row>
    <row r="38" spans="2:11" x14ac:dyDescent="0.35">
      <c r="G38" s="61" t="s">
        <v>151</v>
      </c>
      <c r="H38" t="s">
        <v>21</v>
      </c>
      <c r="I38" s="64">
        <v>3</v>
      </c>
      <c r="J38" s="27">
        <v>500</v>
      </c>
      <c r="K38" s="32">
        <f t="shared" si="4"/>
        <v>1500</v>
      </c>
    </row>
    <row r="39" spans="2:11" x14ac:dyDescent="0.35">
      <c r="G39" s="61" t="s">
        <v>335</v>
      </c>
      <c r="H39" s="6" t="s">
        <v>22</v>
      </c>
      <c r="I39" s="64">
        <v>1</v>
      </c>
      <c r="J39" s="27">
        <v>1500</v>
      </c>
      <c r="K39" s="32">
        <f t="shared" si="4"/>
        <v>1500</v>
      </c>
    </row>
    <row r="40" spans="2:11" x14ac:dyDescent="0.35">
      <c r="K40" s="29">
        <f>SUM(K36:K39)</f>
        <v>5500</v>
      </c>
    </row>
  </sheetData>
  <mergeCells count="1">
    <mergeCell ref="F5:K5"/>
  </mergeCells>
  <dataValidations count="1">
    <dataValidation type="list" allowBlank="1" showInputMessage="1" showErrorMessage="1" sqref="H8:H40">
      <formula1>Expense_Types</formula1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D15" sqref="D15"/>
    </sheetView>
  </sheetViews>
  <sheetFormatPr defaultRowHeight="14.5" x14ac:dyDescent="0.35"/>
  <cols>
    <col min="1" max="1" width="51.54296875" bestFit="1" customWidth="1"/>
    <col min="2" max="2" width="11.26953125" bestFit="1" customWidth="1"/>
    <col min="3" max="3" width="11.54296875" bestFit="1" customWidth="1"/>
    <col min="6" max="6" width="9.1796875" style="8"/>
    <col min="7" max="7" width="51.54296875" bestFit="1" customWidth="1"/>
    <col min="8" max="8" width="28.7265625" bestFit="1" customWidth="1"/>
    <col min="9" max="9" width="9.1796875" style="64"/>
    <col min="10" max="11" width="11.54296875" style="27" bestFit="1" customWidth="1"/>
    <col min="16" max="16" width="10.1796875" bestFit="1" customWidth="1"/>
  </cols>
  <sheetData>
    <row r="1" spans="1:11" x14ac:dyDescent="0.35">
      <c r="A1" s="17" t="s">
        <v>17</v>
      </c>
    </row>
    <row r="3" spans="1:11" x14ac:dyDescent="0.35">
      <c r="A3" s="4" t="s">
        <v>51</v>
      </c>
      <c r="B3" s="4"/>
      <c r="C3" s="27">
        <f>C15</f>
        <v>15548</v>
      </c>
      <c r="D3" s="4"/>
      <c r="E3" s="4"/>
      <c r="G3" s="4"/>
      <c r="H3" s="4"/>
    </row>
    <row r="4" spans="1:11" ht="15" thickBot="1" x14ac:dyDescent="0.4">
      <c r="A4" s="4"/>
      <c r="B4" s="4"/>
      <c r="C4" s="27"/>
      <c r="D4" s="4"/>
      <c r="E4" s="4"/>
      <c r="G4" s="4"/>
      <c r="H4" s="4"/>
    </row>
    <row r="5" spans="1:11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1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66" t="s">
        <v>61</v>
      </c>
      <c r="J6" s="43" t="s">
        <v>62</v>
      </c>
      <c r="K6" s="44" t="s">
        <v>52</v>
      </c>
    </row>
    <row r="7" spans="1:11" x14ac:dyDescent="0.35">
      <c r="A7" s="4" t="str">
        <f>G7</f>
        <v>Go Green Movement</v>
      </c>
      <c r="B7" s="4">
        <v>1</v>
      </c>
      <c r="C7" s="27">
        <f>K10</f>
        <v>600</v>
      </c>
      <c r="D7" s="4"/>
      <c r="E7" s="4"/>
      <c r="F7" s="31">
        <v>1</v>
      </c>
      <c r="G7" s="34" t="s">
        <v>322</v>
      </c>
      <c r="H7" s="6"/>
      <c r="I7" s="65"/>
      <c r="J7" s="32"/>
      <c r="K7" s="33"/>
    </row>
    <row r="8" spans="1:11" x14ac:dyDescent="0.35">
      <c r="A8" s="4" t="str">
        <f>G11</f>
        <v>Entrepreneurs Market</v>
      </c>
      <c r="B8" s="4">
        <v>2</v>
      </c>
      <c r="C8" s="27">
        <f>K19</f>
        <v>7340</v>
      </c>
      <c r="D8" s="4"/>
      <c r="E8" s="4"/>
      <c r="F8" s="31"/>
      <c r="G8" s="61" t="s">
        <v>323</v>
      </c>
      <c r="H8" s="6" t="s">
        <v>8</v>
      </c>
      <c r="I8" s="65">
        <v>4</v>
      </c>
      <c r="J8" s="32">
        <v>100</v>
      </c>
      <c r="K8" s="33">
        <f>I8*J8</f>
        <v>400</v>
      </c>
    </row>
    <row r="9" spans="1:11" x14ac:dyDescent="0.35">
      <c r="A9" s="4" t="str">
        <f>G20</f>
        <v>Campus Sustainability Month</v>
      </c>
      <c r="B9" s="4">
        <v>3</v>
      </c>
      <c r="C9" s="32">
        <f>K22</f>
        <v>300</v>
      </c>
      <c r="D9" s="4"/>
      <c r="E9" s="4"/>
      <c r="F9" s="31"/>
      <c r="G9" s="61" t="s">
        <v>334</v>
      </c>
      <c r="H9" s="6" t="s">
        <v>8</v>
      </c>
      <c r="I9" s="65">
        <v>1</v>
      </c>
      <c r="J9" s="32">
        <v>200</v>
      </c>
      <c r="K9" s="33">
        <f>I9*J9</f>
        <v>200</v>
      </c>
    </row>
    <row r="10" spans="1:11" x14ac:dyDescent="0.35">
      <c r="A10" s="4" t="str">
        <f>G23</f>
        <v>Awareness and Marketing during O-week</v>
      </c>
      <c r="B10" s="4">
        <v>4</v>
      </c>
      <c r="C10" s="27">
        <f>K27</f>
        <v>2650</v>
      </c>
      <c r="D10" s="4"/>
      <c r="E10" s="4"/>
      <c r="F10" s="31"/>
      <c r="G10" s="34"/>
      <c r="H10" s="6"/>
      <c r="I10" s="65"/>
      <c r="J10" s="32"/>
      <c r="K10" s="36">
        <f>SUM(K8:K9)</f>
        <v>600</v>
      </c>
    </row>
    <row r="11" spans="1:11" x14ac:dyDescent="0.35">
      <c r="A11" s="4" t="str">
        <f>G28</f>
        <v>Sustainability Fair</v>
      </c>
      <c r="B11" s="4">
        <v>5</v>
      </c>
      <c r="C11" s="27">
        <f>K30</f>
        <v>200</v>
      </c>
      <c r="D11" s="4"/>
      <c r="E11" s="4"/>
      <c r="F11" s="31">
        <v>2</v>
      </c>
      <c r="G11" s="47" t="s">
        <v>325</v>
      </c>
      <c r="H11" s="6"/>
      <c r="I11" s="65"/>
      <c r="J11" s="32"/>
      <c r="K11" s="33"/>
    </row>
    <row r="12" spans="1:11" x14ac:dyDescent="0.35">
      <c r="A12" s="4" t="str">
        <f>G31</f>
        <v>Sustainability Tour</v>
      </c>
      <c r="B12" s="4">
        <v>6</v>
      </c>
      <c r="C12" s="27">
        <f>K34</f>
        <v>1248</v>
      </c>
      <c r="D12" s="4"/>
      <c r="E12" s="4"/>
      <c r="F12" s="31"/>
      <c r="G12" s="61" t="s">
        <v>324</v>
      </c>
      <c r="H12" s="6" t="s">
        <v>8</v>
      </c>
      <c r="I12" s="65">
        <v>1</v>
      </c>
      <c r="J12" s="32">
        <v>400</v>
      </c>
      <c r="K12" s="33">
        <f t="shared" ref="K12:K18" si="0">I12*J12</f>
        <v>400</v>
      </c>
    </row>
    <row r="13" spans="1:11" x14ac:dyDescent="0.35">
      <c r="A13" s="4" t="str">
        <f>G35</f>
        <v>Critical Engagement Session with Tygerberg Community</v>
      </c>
      <c r="B13" s="4">
        <v>8</v>
      </c>
      <c r="C13" s="27">
        <f>K38</f>
        <v>709</v>
      </c>
      <c r="D13" s="4"/>
      <c r="E13" s="4"/>
      <c r="F13" s="31"/>
      <c r="G13" s="61" t="s">
        <v>295</v>
      </c>
      <c r="H13" s="6" t="s">
        <v>27</v>
      </c>
      <c r="I13" s="65">
        <v>0</v>
      </c>
      <c r="J13" s="32">
        <v>0</v>
      </c>
      <c r="K13" s="33">
        <f t="shared" si="0"/>
        <v>0</v>
      </c>
    </row>
    <row r="14" spans="1:11" x14ac:dyDescent="0.35">
      <c r="A14" s="4" t="str">
        <f>G39</f>
        <v>Beach Clean up</v>
      </c>
      <c r="B14" s="4">
        <v>9</v>
      </c>
      <c r="C14" s="27">
        <f>K42</f>
        <v>1501</v>
      </c>
      <c r="D14" s="4"/>
      <c r="E14" s="4"/>
      <c r="F14" s="31"/>
      <c r="G14" s="61" t="s">
        <v>323</v>
      </c>
      <c r="H14" s="6" t="s">
        <v>8</v>
      </c>
      <c r="I14" s="65">
        <v>4</v>
      </c>
      <c r="J14" s="32">
        <v>100</v>
      </c>
      <c r="K14" s="33">
        <f t="shared" si="0"/>
        <v>400</v>
      </c>
    </row>
    <row r="15" spans="1:11" x14ac:dyDescent="0.35">
      <c r="C15" s="48">
        <f>SUM(C6:C14)</f>
        <v>15548</v>
      </c>
      <c r="D15" s="4"/>
      <c r="E15" s="4"/>
      <c r="F15" s="31"/>
      <c r="G15" s="61" t="s">
        <v>326</v>
      </c>
      <c r="H15" s="6" t="s">
        <v>26</v>
      </c>
      <c r="I15" s="65">
        <v>4</v>
      </c>
      <c r="J15" s="32">
        <v>200</v>
      </c>
      <c r="K15" s="33">
        <f t="shared" si="0"/>
        <v>800</v>
      </c>
    </row>
    <row r="16" spans="1:11" x14ac:dyDescent="0.35">
      <c r="F16" s="31"/>
      <c r="G16" s="61" t="s">
        <v>87</v>
      </c>
      <c r="H16" s="6" t="s">
        <v>22</v>
      </c>
      <c r="I16" s="65">
        <v>1</v>
      </c>
      <c r="J16" s="32">
        <v>4740</v>
      </c>
      <c r="K16" s="33">
        <f t="shared" si="0"/>
        <v>4740</v>
      </c>
    </row>
    <row r="17" spans="6:11" x14ac:dyDescent="0.35">
      <c r="F17" s="31"/>
      <c r="G17" s="61" t="s">
        <v>336</v>
      </c>
      <c r="H17" s="6" t="s">
        <v>10</v>
      </c>
      <c r="I17" s="65">
        <v>1</v>
      </c>
      <c r="J17" s="32">
        <v>200</v>
      </c>
      <c r="K17" s="33">
        <f t="shared" si="0"/>
        <v>200</v>
      </c>
    </row>
    <row r="18" spans="6:11" x14ac:dyDescent="0.35">
      <c r="F18" s="31"/>
      <c r="G18" s="61" t="s">
        <v>141</v>
      </c>
      <c r="H18" s="6" t="s">
        <v>9</v>
      </c>
      <c r="I18" s="65">
        <v>1</v>
      </c>
      <c r="J18" s="32">
        <v>800</v>
      </c>
      <c r="K18" s="33">
        <f t="shared" si="0"/>
        <v>800</v>
      </c>
    </row>
    <row r="19" spans="6:11" x14ac:dyDescent="0.35">
      <c r="F19" s="31"/>
      <c r="G19" s="6"/>
      <c r="H19" s="6"/>
      <c r="I19" s="65"/>
      <c r="J19" s="32"/>
      <c r="K19" s="36">
        <f>SUM(K12:K18)</f>
        <v>7340</v>
      </c>
    </row>
    <row r="20" spans="6:11" x14ac:dyDescent="0.35">
      <c r="F20" s="31">
        <v>3</v>
      </c>
      <c r="G20" s="57" t="s">
        <v>327</v>
      </c>
      <c r="H20" s="6"/>
      <c r="I20" s="65"/>
      <c r="J20" s="32"/>
      <c r="K20" s="33"/>
    </row>
    <row r="21" spans="6:11" x14ac:dyDescent="0.35">
      <c r="F21" s="31"/>
      <c r="G21" s="61" t="s">
        <v>323</v>
      </c>
      <c r="H21" s="6" t="s">
        <v>8</v>
      </c>
      <c r="I21" s="65">
        <v>3</v>
      </c>
      <c r="J21" s="32">
        <v>100</v>
      </c>
      <c r="K21" s="33">
        <f t="shared" ref="K21" si="1">I21*J21</f>
        <v>300</v>
      </c>
    </row>
    <row r="22" spans="6:11" x14ac:dyDescent="0.35">
      <c r="F22" s="31"/>
      <c r="G22" s="6"/>
      <c r="H22" s="6"/>
      <c r="I22" s="65"/>
      <c r="J22" s="32"/>
      <c r="K22" s="36">
        <f>SUM(K21:K21)</f>
        <v>300</v>
      </c>
    </row>
    <row r="23" spans="6:11" x14ac:dyDescent="0.35">
      <c r="F23" s="31">
        <v>4</v>
      </c>
      <c r="G23" s="57" t="s">
        <v>328</v>
      </c>
      <c r="H23" s="6"/>
      <c r="I23" s="65"/>
      <c r="J23" s="32"/>
      <c r="K23" s="33"/>
    </row>
    <row r="24" spans="6:11" x14ac:dyDescent="0.35">
      <c r="F24" s="31"/>
      <c r="G24" s="61" t="s">
        <v>150</v>
      </c>
      <c r="H24" s="6" t="s">
        <v>82</v>
      </c>
      <c r="I24" s="65">
        <v>15</v>
      </c>
      <c r="J24" s="54">
        <v>150</v>
      </c>
      <c r="K24" s="33">
        <f t="shared" ref="K24:K26" si="2">I24*J24</f>
        <v>2250</v>
      </c>
    </row>
    <row r="25" spans="6:11" x14ac:dyDescent="0.35">
      <c r="F25" s="31"/>
      <c r="G25" s="61" t="s">
        <v>329</v>
      </c>
      <c r="H25" s="6" t="s">
        <v>8</v>
      </c>
      <c r="I25" s="65">
        <v>1</v>
      </c>
      <c r="J25" s="32">
        <v>200</v>
      </c>
      <c r="K25" s="33">
        <f t="shared" si="2"/>
        <v>200</v>
      </c>
    </row>
    <row r="26" spans="6:11" x14ac:dyDescent="0.35">
      <c r="F26" s="31"/>
      <c r="G26" s="61" t="s">
        <v>87</v>
      </c>
      <c r="H26" s="6" t="s">
        <v>22</v>
      </c>
      <c r="I26" s="65">
        <v>1</v>
      </c>
      <c r="J26" s="32">
        <v>200</v>
      </c>
      <c r="K26" s="33">
        <f t="shared" si="2"/>
        <v>200</v>
      </c>
    </row>
    <row r="27" spans="6:11" x14ac:dyDescent="0.35">
      <c r="F27" s="31"/>
      <c r="G27" s="6"/>
      <c r="H27" s="6"/>
      <c r="I27" s="65"/>
      <c r="J27" s="32"/>
      <c r="K27" s="36">
        <f>SUM(K24:K26)</f>
        <v>2650</v>
      </c>
    </row>
    <row r="28" spans="6:11" x14ac:dyDescent="0.35">
      <c r="F28" s="31">
        <v>5</v>
      </c>
      <c r="G28" s="57" t="s">
        <v>330</v>
      </c>
      <c r="H28" s="6"/>
      <c r="I28" s="65"/>
      <c r="J28" s="32"/>
      <c r="K28" s="33"/>
    </row>
    <row r="29" spans="6:11" x14ac:dyDescent="0.35">
      <c r="F29" s="31"/>
      <c r="G29" s="61" t="s">
        <v>324</v>
      </c>
      <c r="H29" s="6" t="s">
        <v>8</v>
      </c>
      <c r="I29" s="65">
        <v>1</v>
      </c>
      <c r="J29" s="32">
        <v>200</v>
      </c>
      <c r="K29" s="33">
        <f>I29*J29</f>
        <v>200</v>
      </c>
    </row>
    <row r="30" spans="6:11" x14ac:dyDescent="0.35">
      <c r="F30" s="31"/>
      <c r="G30" s="6"/>
      <c r="H30" s="6"/>
      <c r="I30" s="65"/>
      <c r="J30" s="32"/>
      <c r="K30" s="36">
        <f>SUM(K29)</f>
        <v>200</v>
      </c>
    </row>
    <row r="31" spans="6:11" x14ac:dyDescent="0.35">
      <c r="F31" s="31">
        <v>6</v>
      </c>
      <c r="G31" s="57" t="s">
        <v>331</v>
      </c>
      <c r="H31" s="6"/>
      <c r="I31" s="65"/>
      <c r="J31" s="32"/>
      <c r="K31" s="33"/>
    </row>
    <row r="32" spans="6:11" x14ac:dyDescent="0.35">
      <c r="F32" s="31"/>
      <c r="G32" s="61" t="s">
        <v>13</v>
      </c>
      <c r="H32" s="6" t="s">
        <v>13</v>
      </c>
      <c r="I32" s="65">
        <v>1</v>
      </c>
      <c r="J32" s="32">
        <v>623</v>
      </c>
      <c r="K32" s="33">
        <f t="shared" ref="K32:K33" si="3">I32*J32</f>
        <v>623</v>
      </c>
    </row>
    <row r="33" spans="6:11" x14ac:dyDescent="0.35">
      <c r="F33" s="31"/>
      <c r="G33" s="61" t="s">
        <v>87</v>
      </c>
      <c r="H33" s="6" t="s">
        <v>22</v>
      </c>
      <c r="I33" s="65">
        <v>25</v>
      </c>
      <c r="J33" s="32">
        <v>25</v>
      </c>
      <c r="K33" s="33">
        <f t="shared" si="3"/>
        <v>625</v>
      </c>
    </row>
    <row r="34" spans="6:11" x14ac:dyDescent="0.35">
      <c r="F34" s="31"/>
      <c r="G34" s="6"/>
      <c r="H34" s="6"/>
      <c r="I34" s="65"/>
      <c r="J34" s="32"/>
      <c r="K34" s="36">
        <f>SUM(K32:K33)</f>
        <v>1248</v>
      </c>
    </row>
    <row r="35" spans="6:11" x14ac:dyDescent="0.35">
      <c r="F35" s="31">
        <v>7</v>
      </c>
      <c r="G35" s="57" t="s">
        <v>332</v>
      </c>
      <c r="H35" s="6"/>
      <c r="I35" s="65"/>
      <c r="J35" s="32"/>
      <c r="K35" s="33"/>
    </row>
    <row r="36" spans="6:11" x14ac:dyDescent="0.35">
      <c r="F36" s="31"/>
      <c r="G36" s="61" t="s">
        <v>13</v>
      </c>
      <c r="H36" s="6" t="s">
        <v>13</v>
      </c>
      <c r="I36" s="65">
        <v>1</v>
      </c>
      <c r="J36" s="32">
        <v>334</v>
      </c>
      <c r="K36" s="33">
        <f t="shared" ref="K36:K37" si="4">I36*J36</f>
        <v>334</v>
      </c>
    </row>
    <row r="37" spans="6:11" x14ac:dyDescent="0.35">
      <c r="F37" s="31"/>
      <c r="G37" s="61" t="s">
        <v>143</v>
      </c>
      <c r="H37" s="6" t="s">
        <v>22</v>
      </c>
      <c r="I37" s="65">
        <v>3</v>
      </c>
      <c r="J37" s="32">
        <v>125</v>
      </c>
      <c r="K37" s="33">
        <f t="shared" si="4"/>
        <v>375</v>
      </c>
    </row>
    <row r="38" spans="6:11" x14ac:dyDescent="0.35">
      <c r="F38" s="31"/>
      <c r="G38" s="6"/>
      <c r="H38" s="6"/>
      <c r="I38" s="65"/>
      <c r="J38" s="32"/>
      <c r="K38" s="36">
        <f>SUM(K36:K37)</f>
        <v>709</v>
      </c>
    </row>
    <row r="39" spans="6:11" x14ac:dyDescent="0.35">
      <c r="F39" s="31">
        <v>8</v>
      </c>
      <c r="G39" s="57" t="s">
        <v>333</v>
      </c>
      <c r="H39" s="6"/>
      <c r="I39" s="65"/>
      <c r="J39" s="32"/>
      <c r="K39" s="33"/>
    </row>
    <row r="40" spans="6:11" x14ac:dyDescent="0.35">
      <c r="F40" s="31"/>
      <c r="G40" s="61" t="s">
        <v>13</v>
      </c>
      <c r="H40" s="6" t="s">
        <v>13</v>
      </c>
      <c r="I40" s="65">
        <v>1</v>
      </c>
      <c r="J40" s="32">
        <v>876</v>
      </c>
      <c r="K40" s="33">
        <f t="shared" ref="K40:K41" si="5">I40*J40</f>
        <v>876</v>
      </c>
    </row>
    <row r="41" spans="6:11" x14ac:dyDescent="0.35">
      <c r="F41" s="31"/>
      <c r="G41" s="61" t="s">
        <v>87</v>
      </c>
      <c r="H41" s="6" t="s">
        <v>22</v>
      </c>
      <c r="I41" s="65">
        <v>25</v>
      </c>
      <c r="J41" s="32">
        <v>25</v>
      </c>
      <c r="K41" s="33">
        <f t="shared" si="5"/>
        <v>625</v>
      </c>
    </row>
    <row r="42" spans="6:11" ht="15" thickBot="1" x14ac:dyDescent="0.4">
      <c r="F42" s="37"/>
      <c r="G42" s="23"/>
      <c r="H42" s="23"/>
      <c r="I42" s="68"/>
      <c r="J42" s="38"/>
      <c r="K42" s="39">
        <f>SUM(K40:K41)</f>
        <v>1501</v>
      </c>
    </row>
  </sheetData>
  <mergeCells count="1">
    <mergeCell ref="F5:K5"/>
  </mergeCells>
  <dataValidations count="1">
    <dataValidation type="list" allowBlank="1" showInputMessage="1" showErrorMessage="1" sqref="H8:H43">
      <formula1>Expense_Types</formula1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topLeftCell="A3" workbookViewId="0">
      <selection activeCell="B23" sqref="B23"/>
    </sheetView>
  </sheetViews>
  <sheetFormatPr defaultRowHeight="14.5" x14ac:dyDescent="0.35"/>
  <cols>
    <col min="1" max="1" width="34.1796875" bestFit="1" customWidth="1"/>
    <col min="3" max="3" width="39.54296875" bestFit="1" customWidth="1"/>
  </cols>
  <sheetData>
    <row r="2" spans="1:3" x14ac:dyDescent="0.35">
      <c r="A2" s="17" t="s">
        <v>18</v>
      </c>
      <c r="C2" s="17" t="s">
        <v>32</v>
      </c>
    </row>
    <row r="3" spans="1:3" x14ac:dyDescent="0.35">
      <c r="A3" t="s">
        <v>13</v>
      </c>
      <c r="C3" t="s">
        <v>33</v>
      </c>
    </row>
    <row r="4" spans="1:3" x14ac:dyDescent="0.35">
      <c r="A4" t="s">
        <v>9</v>
      </c>
      <c r="C4" t="s">
        <v>0</v>
      </c>
    </row>
    <row r="5" spans="1:3" x14ac:dyDescent="0.35">
      <c r="A5" t="s">
        <v>8</v>
      </c>
      <c r="C5" t="s">
        <v>14</v>
      </c>
    </row>
    <row r="6" spans="1:3" x14ac:dyDescent="0.35">
      <c r="A6" t="s">
        <v>22</v>
      </c>
      <c r="C6" t="s">
        <v>15</v>
      </c>
    </row>
    <row r="7" spans="1:3" x14ac:dyDescent="0.35">
      <c r="A7" t="s">
        <v>10</v>
      </c>
      <c r="C7" t="s">
        <v>1</v>
      </c>
    </row>
    <row r="8" spans="1:3" x14ac:dyDescent="0.35">
      <c r="A8" t="s">
        <v>19</v>
      </c>
      <c r="C8" t="s">
        <v>3</v>
      </c>
    </row>
    <row r="9" spans="1:3" x14ac:dyDescent="0.35">
      <c r="A9" t="s">
        <v>20</v>
      </c>
      <c r="C9" t="s">
        <v>34</v>
      </c>
    </row>
    <row r="10" spans="1:3" s="4" customFormat="1" x14ac:dyDescent="0.35">
      <c r="A10" s="4" t="s">
        <v>30</v>
      </c>
      <c r="C10" s="4" t="s">
        <v>35</v>
      </c>
    </row>
    <row r="11" spans="1:3" x14ac:dyDescent="0.35">
      <c r="A11" t="s">
        <v>21</v>
      </c>
      <c r="C11" t="s">
        <v>36</v>
      </c>
    </row>
    <row r="12" spans="1:3" x14ac:dyDescent="0.35">
      <c r="A12" t="s">
        <v>25</v>
      </c>
      <c r="C12" t="s">
        <v>37</v>
      </c>
    </row>
    <row r="13" spans="1:3" s="4" customFormat="1" x14ac:dyDescent="0.35">
      <c r="A13" s="4" t="s">
        <v>26</v>
      </c>
      <c r="C13" s="4" t="s">
        <v>2</v>
      </c>
    </row>
    <row r="14" spans="1:3" x14ac:dyDescent="0.35">
      <c r="A14" t="s">
        <v>23</v>
      </c>
      <c r="C14" t="s">
        <v>7</v>
      </c>
    </row>
    <row r="15" spans="1:3" x14ac:dyDescent="0.35">
      <c r="A15" t="s">
        <v>27</v>
      </c>
      <c r="C15" s="4" t="s">
        <v>83</v>
      </c>
    </row>
    <row r="16" spans="1:3" x14ac:dyDescent="0.35">
      <c r="A16" t="s">
        <v>28</v>
      </c>
      <c r="C16" t="s">
        <v>39</v>
      </c>
    </row>
    <row r="17" spans="1:3" x14ac:dyDescent="0.35">
      <c r="A17" t="s">
        <v>29</v>
      </c>
      <c r="C17" s="4" t="s">
        <v>146</v>
      </c>
    </row>
    <row r="18" spans="1:3" x14ac:dyDescent="0.35">
      <c r="A18" t="s">
        <v>24</v>
      </c>
      <c r="C18" t="s">
        <v>12</v>
      </c>
    </row>
    <row r="19" spans="1:3" x14ac:dyDescent="0.35">
      <c r="A19" t="s">
        <v>50</v>
      </c>
      <c r="C19" s="4" t="s">
        <v>145</v>
      </c>
    </row>
    <row r="20" spans="1:3" x14ac:dyDescent="0.35">
      <c r="A20" t="s">
        <v>69</v>
      </c>
      <c r="C20" t="s">
        <v>11</v>
      </c>
    </row>
    <row r="21" spans="1:3" x14ac:dyDescent="0.35">
      <c r="A21" s="4" t="s">
        <v>82</v>
      </c>
      <c r="C21" t="s">
        <v>38</v>
      </c>
    </row>
    <row r="22" spans="1:3" x14ac:dyDescent="0.35">
      <c r="A22" s="4" t="s">
        <v>204</v>
      </c>
      <c r="C22" t="s">
        <v>40</v>
      </c>
    </row>
    <row r="23" spans="1:3" x14ac:dyDescent="0.35">
      <c r="A23" s="4" t="s">
        <v>305</v>
      </c>
      <c r="C23" t="s">
        <v>41</v>
      </c>
    </row>
    <row r="24" spans="1:3" x14ac:dyDescent="0.35">
      <c r="C24" t="s">
        <v>42</v>
      </c>
    </row>
    <row r="25" spans="1:3" x14ac:dyDescent="0.35">
      <c r="C25" t="s">
        <v>5</v>
      </c>
    </row>
    <row r="26" spans="1:3" x14ac:dyDescent="0.35">
      <c r="C26" t="s">
        <v>16</v>
      </c>
    </row>
    <row r="27" spans="1:3" x14ac:dyDescent="0.35">
      <c r="C27" t="s">
        <v>4</v>
      </c>
    </row>
    <row r="28" spans="1:3" x14ac:dyDescent="0.35">
      <c r="C28" t="s">
        <v>17</v>
      </c>
    </row>
    <row r="29" spans="1:3" x14ac:dyDescent="0.35">
      <c r="C29" t="s">
        <v>44</v>
      </c>
    </row>
  </sheetData>
  <sheetProtection algorithmName="SHA-512" hashValue="f9xqOD7cPS4qYQvIiwuwUxplQegvCkOH6TWttAfSAZVw1vfwduAJGLrMeGhu3NfiRfNkKDbnuwctpBtMglxo0A==" saltValue="btf1hn8dft0gDNRuhQNH+g==" spinCount="100000" sheet="1" objects="1" scenarios="1"/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D12" sqref="D12:D13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1.54296875" style="27" bestFit="1" customWidth="1"/>
    <col min="6" max="6" width="9.1796875" style="8"/>
    <col min="7" max="7" width="37.453125" bestFit="1" customWidth="1"/>
    <col min="8" max="8" width="22.54296875" bestFit="1" customWidth="1"/>
    <col min="9" max="9" width="9.1796875" style="64"/>
    <col min="10" max="11" width="11.54296875" style="27" bestFit="1" customWidth="1"/>
  </cols>
  <sheetData>
    <row r="1" spans="1:11" x14ac:dyDescent="0.35">
      <c r="A1" s="17" t="s">
        <v>0</v>
      </c>
    </row>
    <row r="3" spans="1:11" x14ac:dyDescent="0.35">
      <c r="A3" s="4" t="s">
        <v>51</v>
      </c>
      <c r="B3" s="4"/>
      <c r="C3" s="27">
        <f>C9</f>
        <v>19200</v>
      </c>
      <c r="D3" s="4"/>
      <c r="E3" s="4"/>
      <c r="G3" s="4"/>
      <c r="H3" s="4"/>
    </row>
    <row r="4" spans="1:11" ht="15" thickBot="1" x14ac:dyDescent="0.4">
      <c r="A4" s="4"/>
      <c r="B4" s="4"/>
      <c r="D4" s="4"/>
      <c r="E4" s="4"/>
      <c r="G4" s="4"/>
      <c r="H4" s="4"/>
    </row>
    <row r="5" spans="1:11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1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66" t="s">
        <v>61</v>
      </c>
      <c r="J6" s="43" t="s">
        <v>62</v>
      </c>
      <c r="K6" s="44" t="s">
        <v>52</v>
      </c>
    </row>
    <row r="7" spans="1:11" x14ac:dyDescent="0.35">
      <c r="A7" s="4" t="str">
        <f>G7</f>
        <v>Strategic Meetings</v>
      </c>
      <c r="B7" s="4">
        <v>1</v>
      </c>
      <c r="C7" s="27">
        <f>K10</f>
        <v>5000</v>
      </c>
      <c r="D7" s="4"/>
      <c r="E7" s="4"/>
      <c r="F7" s="31">
        <v>1</v>
      </c>
      <c r="G7" s="34" t="s">
        <v>225</v>
      </c>
      <c r="H7" s="6"/>
      <c r="I7" s="65"/>
      <c r="J7" s="32"/>
      <c r="K7" s="33"/>
    </row>
    <row r="8" spans="1:11" x14ac:dyDescent="0.35">
      <c r="A8" s="4" t="str">
        <f>G11</f>
        <v>Member Expenses</v>
      </c>
      <c r="B8" s="4">
        <v>2</v>
      </c>
      <c r="C8" s="75">
        <f>K16</f>
        <v>13200</v>
      </c>
      <c r="D8" s="4"/>
      <c r="E8" s="4"/>
      <c r="F8" s="31"/>
      <c r="G8" s="61" t="s">
        <v>280</v>
      </c>
      <c r="H8" s="6" t="s">
        <v>24</v>
      </c>
      <c r="I8" s="65">
        <v>1</v>
      </c>
      <c r="J8" s="32">
        <v>2500</v>
      </c>
      <c r="K8" s="33">
        <f>I8*J8</f>
        <v>2500</v>
      </c>
    </row>
    <row r="9" spans="1:11" x14ac:dyDescent="0.35">
      <c r="A9" s="4"/>
      <c r="B9" s="4"/>
      <c r="C9" s="32">
        <f>SUM(C6:C8)</f>
        <v>19200</v>
      </c>
      <c r="D9" s="4"/>
      <c r="E9" s="4"/>
      <c r="F9" s="31"/>
      <c r="G9" s="61" t="s">
        <v>281</v>
      </c>
      <c r="H9" s="6" t="s">
        <v>24</v>
      </c>
      <c r="I9" s="65">
        <v>1</v>
      </c>
      <c r="J9" s="32">
        <v>2500</v>
      </c>
      <c r="K9" s="33">
        <f>I9*J9</f>
        <v>2500</v>
      </c>
    </row>
    <row r="10" spans="1:11" x14ac:dyDescent="0.35">
      <c r="A10" s="4"/>
      <c r="B10" s="4"/>
      <c r="D10" s="4"/>
      <c r="E10" s="4"/>
      <c r="F10" s="31"/>
      <c r="G10" s="34"/>
      <c r="H10" s="6"/>
      <c r="I10" s="65"/>
      <c r="J10" s="32"/>
      <c r="K10" s="36">
        <f>SUM(K8:K9)</f>
        <v>5000</v>
      </c>
    </row>
    <row r="11" spans="1:11" x14ac:dyDescent="0.35">
      <c r="A11" s="4"/>
      <c r="B11" s="4"/>
      <c r="D11" s="4"/>
      <c r="E11" s="4"/>
      <c r="F11" s="31">
        <v>2</v>
      </c>
      <c r="G11" s="47" t="s">
        <v>195</v>
      </c>
      <c r="H11" s="6"/>
      <c r="I11" s="65"/>
      <c r="J11" s="32"/>
      <c r="K11" s="33"/>
    </row>
    <row r="12" spans="1:11" x14ac:dyDescent="0.35">
      <c r="D12" s="4"/>
      <c r="E12" s="4"/>
      <c r="F12" s="31"/>
      <c r="G12" s="61" t="s">
        <v>226</v>
      </c>
      <c r="H12" s="6" t="s">
        <v>25</v>
      </c>
      <c r="I12" s="65">
        <v>28</v>
      </c>
      <c r="J12" s="32">
        <v>200</v>
      </c>
      <c r="K12" s="33">
        <f t="shared" ref="K12:K13" si="0">I12*J12</f>
        <v>5600</v>
      </c>
    </row>
    <row r="13" spans="1:11" x14ac:dyDescent="0.35">
      <c r="A13" s="4"/>
      <c r="B13" s="4"/>
      <c r="D13" s="4"/>
      <c r="E13" s="4"/>
      <c r="F13" s="31"/>
      <c r="G13" s="61" t="s">
        <v>282</v>
      </c>
      <c r="H13" s="6" t="s">
        <v>13</v>
      </c>
      <c r="I13" s="65">
        <v>10</v>
      </c>
      <c r="J13" s="32">
        <v>400</v>
      </c>
      <c r="K13" s="33">
        <f t="shared" si="0"/>
        <v>4000</v>
      </c>
    </row>
    <row r="14" spans="1:11" x14ac:dyDescent="0.35">
      <c r="A14" s="4"/>
      <c r="B14" s="4"/>
      <c r="D14" s="4"/>
      <c r="E14" s="4"/>
      <c r="F14" s="31"/>
      <c r="G14" s="61" t="s">
        <v>227</v>
      </c>
      <c r="H14" s="6" t="s">
        <v>13</v>
      </c>
      <c r="I14" s="65">
        <v>3</v>
      </c>
      <c r="J14" s="32">
        <v>400</v>
      </c>
      <c r="K14" s="33">
        <f>I14*J14</f>
        <v>1200</v>
      </c>
    </row>
    <row r="15" spans="1:11" x14ac:dyDescent="0.35">
      <c r="A15" s="4"/>
      <c r="B15" s="4"/>
      <c r="D15" s="4"/>
      <c r="E15" s="4"/>
      <c r="F15" s="31"/>
      <c r="G15" s="61" t="s">
        <v>228</v>
      </c>
      <c r="H15" s="6" t="s">
        <v>13</v>
      </c>
      <c r="I15" s="65">
        <v>3</v>
      </c>
      <c r="J15" s="32">
        <v>800</v>
      </c>
      <c r="K15" s="33">
        <f>I15*J15</f>
        <v>2400</v>
      </c>
    </row>
    <row r="16" spans="1:11" ht="15" thickBot="1" x14ac:dyDescent="0.4">
      <c r="A16" s="4"/>
      <c r="B16" s="4"/>
      <c r="F16" s="37"/>
      <c r="G16" s="23"/>
      <c r="H16" s="23"/>
      <c r="I16" s="68"/>
      <c r="J16" s="38"/>
      <c r="K16" s="39">
        <f>SUM(K12:K15)</f>
        <v>13200</v>
      </c>
    </row>
  </sheetData>
  <mergeCells count="1">
    <mergeCell ref="F5:K5"/>
  </mergeCells>
  <dataValidations count="1">
    <dataValidation type="list" allowBlank="1" showInputMessage="1" showErrorMessage="1" sqref="H8:H39">
      <formula1>Expense_Types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12" sqref="D12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1.54296875" style="27" bestFit="1" customWidth="1"/>
    <col min="6" max="6" width="9.1796875" style="8"/>
    <col min="7" max="7" width="21.453125" bestFit="1" customWidth="1"/>
    <col min="8" max="8" width="22.54296875" bestFit="1" customWidth="1"/>
    <col min="9" max="9" width="9.453125" style="64" bestFit="1" customWidth="1"/>
    <col min="10" max="11" width="11.54296875" style="27" bestFit="1" customWidth="1"/>
  </cols>
  <sheetData>
    <row r="1" spans="1:11" x14ac:dyDescent="0.35">
      <c r="A1" s="17" t="s">
        <v>47</v>
      </c>
      <c r="D1" s="1"/>
    </row>
    <row r="3" spans="1:11" x14ac:dyDescent="0.35">
      <c r="A3" s="4" t="s">
        <v>51</v>
      </c>
      <c r="B3" s="4"/>
      <c r="C3" s="27">
        <f>C12</f>
        <v>27300</v>
      </c>
      <c r="D3" s="4"/>
      <c r="E3" s="4"/>
      <c r="G3" s="4"/>
      <c r="H3" s="4"/>
    </row>
    <row r="4" spans="1:11" ht="15" thickBot="1" x14ac:dyDescent="0.4">
      <c r="A4" s="4"/>
      <c r="B4" s="4"/>
      <c r="D4" s="4"/>
      <c r="E4" s="4"/>
      <c r="G4" s="4"/>
      <c r="H4" s="4"/>
    </row>
    <row r="5" spans="1:11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1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66" t="s">
        <v>61</v>
      </c>
      <c r="J6" s="43" t="s">
        <v>62</v>
      </c>
      <c r="K6" s="44" t="s">
        <v>52</v>
      </c>
    </row>
    <row r="7" spans="1:11" x14ac:dyDescent="0.35">
      <c r="A7" s="60" t="str">
        <f>G7</f>
        <v>Team Builder 1</v>
      </c>
      <c r="B7" s="4">
        <v>1</v>
      </c>
      <c r="C7" s="27">
        <f>K12</f>
        <v>10700</v>
      </c>
      <c r="D7" s="4"/>
      <c r="E7" s="4"/>
      <c r="F7" s="31">
        <v>1</v>
      </c>
      <c r="G7" s="34" t="s">
        <v>236</v>
      </c>
      <c r="H7" s="6"/>
      <c r="I7" s="65"/>
      <c r="J7" s="32"/>
      <c r="K7" s="33"/>
    </row>
    <row r="8" spans="1:11" x14ac:dyDescent="0.35">
      <c r="A8" s="60" t="str">
        <f>G13</f>
        <v>Team Builder 2</v>
      </c>
      <c r="B8" s="4">
        <v>2</v>
      </c>
      <c r="C8" s="27">
        <f>K18</f>
        <v>5250</v>
      </c>
      <c r="D8" s="4"/>
      <c r="E8" s="4"/>
      <c r="F8" s="31"/>
      <c r="G8" s="35" t="s">
        <v>141</v>
      </c>
      <c r="H8" s="6" t="s">
        <v>9</v>
      </c>
      <c r="I8" s="65">
        <v>1</v>
      </c>
      <c r="J8" s="32">
        <v>3500</v>
      </c>
      <c r="K8" s="33">
        <f>I8*J8</f>
        <v>3500</v>
      </c>
    </row>
    <row r="9" spans="1:11" x14ac:dyDescent="0.35">
      <c r="A9" s="60" t="str">
        <f>G19</f>
        <v>DisCo Training</v>
      </c>
      <c r="B9" s="4">
        <v>4</v>
      </c>
      <c r="C9" s="27">
        <f>K24</f>
        <v>5000</v>
      </c>
      <c r="D9" s="4"/>
      <c r="E9" s="4"/>
      <c r="F9" s="31"/>
      <c r="G9" s="35" t="s">
        <v>237</v>
      </c>
      <c r="H9" s="6" t="s">
        <v>22</v>
      </c>
      <c r="I9" s="65">
        <v>1</v>
      </c>
      <c r="J9" s="32">
        <v>4000</v>
      </c>
      <c r="K9" s="33">
        <f t="shared" ref="K9:K11" si="0">I9*J9</f>
        <v>4000</v>
      </c>
    </row>
    <row r="10" spans="1:11" x14ac:dyDescent="0.35">
      <c r="A10" s="60" t="str">
        <f>G25</f>
        <v>Printing</v>
      </c>
      <c r="B10" s="4">
        <v>5</v>
      </c>
      <c r="C10" s="27">
        <f>K28</f>
        <v>1600</v>
      </c>
      <c r="D10" s="4"/>
      <c r="E10" s="4"/>
      <c r="F10" s="31"/>
      <c r="G10" s="52" t="s">
        <v>13</v>
      </c>
      <c r="H10" s="6" t="s">
        <v>13</v>
      </c>
      <c r="I10" s="65">
        <v>1</v>
      </c>
      <c r="J10" s="32">
        <v>1200</v>
      </c>
      <c r="K10" s="33">
        <f t="shared" si="0"/>
        <v>1200</v>
      </c>
    </row>
    <row r="11" spans="1:11" x14ac:dyDescent="0.35">
      <c r="A11" s="60" t="str">
        <f>G29</f>
        <v>Team Morale Booster</v>
      </c>
      <c r="B11" s="4">
        <v>6</v>
      </c>
      <c r="C11" s="27">
        <f>K31</f>
        <v>3750</v>
      </c>
      <c r="D11" s="4"/>
      <c r="E11" s="4"/>
      <c r="F11" s="31"/>
      <c r="G11" s="61" t="s">
        <v>232</v>
      </c>
      <c r="H11" s="6" t="s">
        <v>24</v>
      </c>
      <c r="I11" s="67">
        <v>1</v>
      </c>
      <c r="J11" s="32">
        <v>2000</v>
      </c>
      <c r="K11" s="33">
        <f t="shared" si="0"/>
        <v>2000</v>
      </c>
    </row>
    <row r="12" spans="1:11" x14ac:dyDescent="0.35">
      <c r="A12" s="4"/>
      <c r="B12" s="4"/>
      <c r="C12" s="29">
        <f>SUM(C6:C11)</f>
        <v>27300</v>
      </c>
      <c r="D12" s="4"/>
      <c r="E12" s="4"/>
      <c r="F12" s="31"/>
      <c r="G12" s="35"/>
      <c r="H12" s="6"/>
      <c r="I12" s="67"/>
      <c r="J12" s="32"/>
      <c r="K12" s="36">
        <f>SUM(K8:K11)</f>
        <v>10700</v>
      </c>
    </row>
    <row r="13" spans="1:11" x14ac:dyDescent="0.35">
      <c r="A13" s="4"/>
      <c r="B13" s="4"/>
      <c r="D13" s="4"/>
      <c r="E13" s="4"/>
      <c r="F13" s="31">
        <v>2</v>
      </c>
      <c r="G13" s="34" t="s">
        <v>238</v>
      </c>
      <c r="H13" s="6"/>
      <c r="I13" s="65"/>
      <c r="J13" s="32"/>
      <c r="K13" s="33"/>
    </row>
    <row r="14" spans="1:11" x14ac:dyDescent="0.35">
      <c r="A14" s="4"/>
      <c r="B14" s="4"/>
      <c r="D14" s="4"/>
      <c r="E14" s="4"/>
      <c r="F14" s="31"/>
      <c r="G14" s="35" t="s">
        <v>141</v>
      </c>
      <c r="H14" s="6" t="s">
        <v>9</v>
      </c>
      <c r="I14" s="65">
        <v>1</v>
      </c>
      <c r="J14" s="32">
        <v>1250</v>
      </c>
      <c r="K14" s="33">
        <f>I14*J14</f>
        <v>1250</v>
      </c>
    </row>
    <row r="15" spans="1:11" x14ac:dyDescent="0.35">
      <c r="A15" s="4"/>
      <c r="B15" s="4"/>
      <c r="D15" s="4"/>
      <c r="E15" s="4"/>
      <c r="F15" s="31"/>
      <c r="G15" s="35" t="s">
        <v>237</v>
      </c>
      <c r="H15" s="6" t="s">
        <v>22</v>
      </c>
      <c r="I15" s="65">
        <v>1</v>
      </c>
      <c r="J15" s="32">
        <v>3000</v>
      </c>
      <c r="K15" s="33">
        <f t="shared" ref="K15:K17" si="1">I15*J15</f>
        <v>3000</v>
      </c>
    </row>
    <row r="16" spans="1:11" x14ac:dyDescent="0.35">
      <c r="F16" s="31"/>
      <c r="G16" s="52" t="s">
        <v>13</v>
      </c>
      <c r="H16" s="6" t="s">
        <v>13</v>
      </c>
      <c r="I16" s="65">
        <v>1</v>
      </c>
      <c r="J16" s="32">
        <v>1000</v>
      </c>
      <c r="K16" s="33">
        <f t="shared" si="1"/>
        <v>1000</v>
      </c>
    </row>
    <row r="17" spans="6:11" x14ac:dyDescent="0.35">
      <c r="F17" s="31"/>
      <c r="G17" s="61" t="s">
        <v>232</v>
      </c>
      <c r="H17" s="6" t="s">
        <v>24</v>
      </c>
      <c r="I17" s="67">
        <v>1</v>
      </c>
      <c r="J17" s="32">
        <v>0</v>
      </c>
      <c r="K17" s="33">
        <f t="shared" si="1"/>
        <v>0</v>
      </c>
    </row>
    <row r="18" spans="6:11" x14ac:dyDescent="0.35">
      <c r="F18" s="31"/>
      <c r="G18" s="35"/>
      <c r="H18" s="6"/>
      <c r="I18" s="67"/>
      <c r="J18" s="32"/>
      <c r="K18" s="36">
        <f>SUM(K14:K17)</f>
        <v>5250</v>
      </c>
    </row>
    <row r="19" spans="6:11" x14ac:dyDescent="0.35">
      <c r="F19" s="31">
        <v>3</v>
      </c>
      <c r="G19" s="34" t="s">
        <v>239</v>
      </c>
      <c r="H19" s="6"/>
      <c r="I19" s="65"/>
      <c r="J19" s="32"/>
      <c r="K19" s="33"/>
    </row>
    <row r="20" spans="6:11" x14ac:dyDescent="0.35">
      <c r="F20" s="31"/>
      <c r="G20" s="35" t="s">
        <v>231</v>
      </c>
      <c r="H20" s="6" t="s">
        <v>26</v>
      </c>
      <c r="I20" s="65">
        <v>1</v>
      </c>
      <c r="J20" s="32">
        <v>1000</v>
      </c>
      <c r="K20" s="33">
        <f>I20*J20</f>
        <v>1000</v>
      </c>
    </row>
    <row r="21" spans="6:11" x14ac:dyDescent="0.35">
      <c r="F21" s="31"/>
      <c r="G21" s="35" t="s">
        <v>240</v>
      </c>
      <c r="H21" s="6" t="s">
        <v>21</v>
      </c>
      <c r="I21" s="65">
        <v>1</v>
      </c>
      <c r="J21" s="32">
        <v>500</v>
      </c>
      <c r="K21" s="33">
        <f t="shared" ref="K21:K23" si="2">I21*J21</f>
        <v>500</v>
      </c>
    </row>
    <row r="22" spans="6:11" x14ac:dyDescent="0.35">
      <c r="F22" s="31"/>
      <c r="G22" s="35" t="s">
        <v>87</v>
      </c>
      <c r="H22" s="6" t="s">
        <v>22</v>
      </c>
      <c r="I22" s="65">
        <v>1</v>
      </c>
      <c r="J22" s="32">
        <v>2000</v>
      </c>
      <c r="K22" s="33">
        <f t="shared" si="2"/>
        <v>2000</v>
      </c>
    </row>
    <row r="23" spans="6:11" x14ac:dyDescent="0.35">
      <c r="F23" s="31"/>
      <c r="G23" s="35" t="s">
        <v>141</v>
      </c>
      <c r="H23" s="6" t="s">
        <v>9</v>
      </c>
      <c r="I23" s="65">
        <v>1</v>
      </c>
      <c r="J23" s="32">
        <v>1500</v>
      </c>
      <c r="K23" s="33">
        <f t="shared" si="2"/>
        <v>1500</v>
      </c>
    </row>
    <row r="24" spans="6:11" x14ac:dyDescent="0.35">
      <c r="F24" s="31"/>
      <c r="G24" s="6"/>
      <c r="H24" s="6"/>
      <c r="I24" s="65"/>
      <c r="J24" s="32"/>
      <c r="K24" s="36">
        <f>SUM(K20:K23)</f>
        <v>5000</v>
      </c>
    </row>
    <row r="25" spans="6:11" x14ac:dyDescent="0.35">
      <c r="F25" s="31">
        <v>4</v>
      </c>
      <c r="G25" s="34" t="s">
        <v>8</v>
      </c>
      <c r="H25" s="6"/>
      <c r="I25" s="65"/>
      <c r="J25" s="32"/>
      <c r="K25" s="33"/>
    </row>
    <row r="26" spans="6:11" x14ac:dyDescent="0.35">
      <c r="F26" s="31"/>
      <c r="G26" s="61" t="s">
        <v>241</v>
      </c>
      <c r="H26" s="6" t="s">
        <v>8</v>
      </c>
      <c r="I26" s="65">
        <v>1</v>
      </c>
      <c r="J26" s="32">
        <v>1000</v>
      </c>
      <c r="K26" s="33">
        <f t="shared" ref="K26:K30" si="3">I26*J26</f>
        <v>1000</v>
      </c>
    </row>
    <row r="27" spans="6:11" x14ac:dyDescent="0.35">
      <c r="F27" s="31"/>
      <c r="G27" s="61" t="s">
        <v>242</v>
      </c>
      <c r="H27" s="6" t="s">
        <v>8</v>
      </c>
      <c r="I27" s="65">
        <v>1</v>
      </c>
      <c r="J27" s="32">
        <v>600</v>
      </c>
      <c r="K27" s="33">
        <f t="shared" si="3"/>
        <v>600</v>
      </c>
    </row>
    <row r="28" spans="6:11" x14ac:dyDescent="0.35">
      <c r="F28" s="31"/>
      <c r="G28" s="6"/>
      <c r="H28" s="6"/>
      <c r="I28" s="65"/>
      <c r="J28" s="32"/>
      <c r="K28" s="36">
        <f>SUM(K26:K27)</f>
        <v>1600</v>
      </c>
    </row>
    <row r="29" spans="6:11" x14ac:dyDescent="0.35">
      <c r="F29" s="31">
        <v>5</v>
      </c>
      <c r="G29" s="34" t="s">
        <v>243</v>
      </c>
      <c r="H29" s="6"/>
      <c r="I29" s="65"/>
      <c r="J29" s="32"/>
      <c r="K29" s="33"/>
    </row>
    <row r="30" spans="6:11" x14ac:dyDescent="0.35">
      <c r="F30" s="31"/>
      <c r="G30" s="35" t="s">
        <v>22</v>
      </c>
      <c r="H30" s="6" t="s">
        <v>22</v>
      </c>
      <c r="I30" s="65">
        <v>1</v>
      </c>
      <c r="J30" s="32">
        <v>3750</v>
      </c>
      <c r="K30" s="33">
        <f t="shared" si="3"/>
        <v>3750</v>
      </c>
    </row>
    <row r="31" spans="6:11" ht="15" thickBot="1" x14ac:dyDescent="0.4">
      <c r="F31" s="37"/>
      <c r="G31" s="23"/>
      <c r="H31" s="23"/>
      <c r="I31" s="68"/>
      <c r="J31" s="38"/>
      <c r="K31" s="39">
        <f>SUM(K30)</f>
        <v>3750</v>
      </c>
    </row>
  </sheetData>
  <mergeCells count="1">
    <mergeCell ref="F5:K5"/>
  </mergeCells>
  <dataValidations count="1">
    <dataValidation type="list" allowBlank="1" showInputMessage="1" showErrorMessage="1" sqref="H8:H12 H14:H80">
      <formula1>Expense_Types</formula1>
    </dataValidation>
  </dataValidations>
  <hyperlinks>
    <hyperlink ref="A7" location="Vice!G7" display="Vice!G7"/>
    <hyperlink ref="A8" location="Vice!G13" display="Vice!G13"/>
    <hyperlink ref="A9" location="Vice!G23" display="Vice!G23"/>
    <hyperlink ref="A10" location="Vice!G29" display="Vice!G29"/>
    <hyperlink ref="A11" location="Vice!G33" display="Vice!G33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1" sqref="C1:C1048576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1.54296875" style="27" bestFit="1" customWidth="1"/>
    <col min="7" max="7" width="23.26953125" bestFit="1" customWidth="1"/>
    <col min="8" max="8" width="28.7265625" bestFit="1" customWidth="1"/>
    <col min="10" max="11" width="11.54296875" bestFit="1" customWidth="1"/>
  </cols>
  <sheetData>
    <row r="1" spans="1:11" x14ac:dyDescent="0.35">
      <c r="A1" s="17" t="s">
        <v>15</v>
      </c>
    </row>
    <row r="3" spans="1:11" x14ac:dyDescent="0.35">
      <c r="A3" s="4" t="s">
        <v>51</v>
      </c>
      <c r="B3" s="4"/>
      <c r="C3" s="27">
        <f>C9</f>
        <v>10899</v>
      </c>
      <c r="D3" s="4"/>
      <c r="E3" s="4"/>
      <c r="F3" s="8"/>
      <c r="G3" s="4"/>
      <c r="H3" s="4"/>
      <c r="I3" s="4"/>
      <c r="J3" s="27"/>
      <c r="K3" s="27"/>
    </row>
    <row r="4" spans="1:11" ht="15" thickBot="1" x14ac:dyDescent="0.4">
      <c r="A4" s="4"/>
      <c r="B4" s="4"/>
      <c r="D4" s="4"/>
      <c r="E4" s="4"/>
      <c r="F4" s="8"/>
      <c r="G4" s="4"/>
      <c r="H4" s="4"/>
      <c r="I4" s="4"/>
      <c r="J4" s="27"/>
      <c r="K4" s="27"/>
    </row>
    <row r="5" spans="1:11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1" x14ac:dyDescent="0.35">
      <c r="A6" s="3" t="s">
        <v>369</v>
      </c>
      <c r="B6" s="3"/>
      <c r="C6" s="88">
        <v>1000</v>
      </c>
      <c r="D6" s="4"/>
      <c r="E6" s="4"/>
      <c r="F6" s="40" t="s">
        <v>53</v>
      </c>
      <c r="G6" s="42" t="s">
        <v>59</v>
      </c>
      <c r="H6" s="42" t="s">
        <v>60</v>
      </c>
      <c r="I6" s="42" t="s">
        <v>61</v>
      </c>
      <c r="J6" s="43" t="s">
        <v>62</v>
      </c>
      <c r="K6" s="44" t="s">
        <v>52</v>
      </c>
    </row>
    <row r="7" spans="1:11" x14ac:dyDescent="0.35">
      <c r="A7" s="4" t="str">
        <f>G7</f>
        <v>Administrative Expenses</v>
      </c>
      <c r="B7" s="4">
        <v>1</v>
      </c>
      <c r="C7" s="27">
        <f>K9</f>
        <v>899</v>
      </c>
      <c r="D7" s="4"/>
      <c r="E7" s="4"/>
      <c r="F7" s="31">
        <v>1</v>
      </c>
      <c r="G7" s="34" t="s">
        <v>273</v>
      </c>
      <c r="H7" s="6"/>
      <c r="I7" s="6"/>
      <c r="J7" s="32"/>
      <c r="K7" s="33"/>
    </row>
    <row r="8" spans="1:11" x14ac:dyDescent="0.35">
      <c r="A8" s="4" t="str">
        <f>G10</f>
        <v>Communication</v>
      </c>
      <c r="B8" s="4">
        <v>2</v>
      </c>
      <c r="C8" s="27">
        <f>K12</f>
        <v>9000</v>
      </c>
      <c r="D8" s="4"/>
      <c r="E8" s="4"/>
      <c r="F8" s="31"/>
      <c r="G8" s="61" t="s">
        <v>274</v>
      </c>
      <c r="H8" s="6" t="s">
        <v>23</v>
      </c>
      <c r="I8" s="6">
        <v>1</v>
      </c>
      <c r="J8" s="32">
        <v>899</v>
      </c>
      <c r="K8" s="33">
        <f>I8*J8</f>
        <v>899</v>
      </c>
    </row>
    <row r="9" spans="1:11" x14ac:dyDescent="0.35">
      <c r="A9" s="4"/>
      <c r="B9" s="4"/>
      <c r="C9" s="29">
        <f>SUM(C6:C8)</f>
        <v>10899</v>
      </c>
      <c r="D9" s="4"/>
      <c r="E9" s="4"/>
      <c r="F9" s="31"/>
      <c r="G9" s="6"/>
      <c r="H9" s="6"/>
      <c r="I9" s="6"/>
      <c r="J9" s="32"/>
      <c r="K9" s="36">
        <f>SUM(K8)</f>
        <v>899</v>
      </c>
    </row>
    <row r="10" spans="1:11" x14ac:dyDescent="0.35">
      <c r="A10" s="4"/>
      <c r="B10" s="4"/>
      <c r="D10" s="4"/>
      <c r="E10" s="4"/>
      <c r="F10" s="31">
        <v>2</v>
      </c>
      <c r="G10" s="34" t="s">
        <v>48</v>
      </c>
      <c r="H10" s="6"/>
      <c r="I10" s="6"/>
      <c r="J10" s="32"/>
      <c r="K10" s="33"/>
    </row>
    <row r="11" spans="1:11" x14ac:dyDescent="0.35">
      <c r="A11" s="4"/>
      <c r="B11" s="4"/>
      <c r="D11" s="4"/>
      <c r="E11" s="4"/>
      <c r="F11" s="31"/>
      <c r="G11" s="35" t="s">
        <v>234</v>
      </c>
      <c r="H11" s="6" t="s">
        <v>23</v>
      </c>
      <c r="I11" s="6">
        <v>6</v>
      </c>
      <c r="J11" s="32">
        <v>1500</v>
      </c>
      <c r="K11" s="33">
        <f>I11*J11</f>
        <v>9000</v>
      </c>
    </row>
    <row r="12" spans="1:11" ht="15" thickBot="1" x14ac:dyDescent="0.4">
      <c r="A12" s="4"/>
      <c r="B12" s="4"/>
      <c r="D12" s="4"/>
      <c r="E12" s="4"/>
      <c r="F12" s="37"/>
      <c r="G12" s="74"/>
      <c r="H12" s="23"/>
      <c r="I12" s="23"/>
      <c r="J12" s="38"/>
      <c r="K12" s="39">
        <f>SUM(K11)</f>
        <v>9000</v>
      </c>
    </row>
    <row r="13" spans="1:11" x14ac:dyDescent="0.35">
      <c r="A13" s="4"/>
      <c r="B13" s="4"/>
      <c r="D13" s="4"/>
      <c r="E13" s="4"/>
      <c r="F13" s="6"/>
      <c r="G13" s="6"/>
      <c r="H13" s="6"/>
      <c r="I13" s="6"/>
      <c r="J13" s="6"/>
      <c r="K13" s="6"/>
    </row>
    <row r="14" spans="1:11" x14ac:dyDescent="0.35">
      <c r="A14" s="4"/>
      <c r="B14" s="4"/>
      <c r="D14" s="4"/>
      <c r="E14" s="4"/>
    </row>
    <row r="15" spans="1:11" x14ac:dyDescent="0.35">
      <c r="A15" s="4"/>
      <c r="B15" s="4"/>
      <c r="D15" s="4"/>
      <c r="E15" s="4"/>
    </row>
  </sheetData>
  <mergeCells count="1">
    <mergeCell ref="F5:K5"/>
  </mergeCells>
  <dataValidations count="1">
    <dataValidation type="list" allowBlank="1" showInputMessage="1" showErrorMessage="1" sqref="H8:H12">
      <formula1>Expense_Types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C1" sqref="C1:C1048576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1.54296875" style="27" bestFit="1" customWidth="1"/>
    <col min="7" max="7" width="15.26953125" bestFit="1" customWidth="1"/>
    <col min="8" max="8" width="22.54296875" bestFit="1" customWidth="1"/>
    <col min="10" max="11" width="11.54296875" bestFit="1" customWidth="1"/>
  </cols>
  <sheetData>
    <row r="1" spans="1:11" x14ac:dyDescent="0.35">
      <c r="A1" s="17" t="s">
        <v>1</v>
      </c>
    </row>
    <row r="3" spans="1:11" x14ac:dyDescent="0.35">
      <c r="A3" s="4" t="s">
        <v>51</v>
      </c>
      <c r="B3" s="4"/>
      <c r="C3" s="27">
        <f>C8</f>
        <v>1000</v>
      </c>
      <c r="D3" s="4"/>
      <c r="E3" s="4"/>
      <c r="F3" s="8"/>
      <c r="G3" s="4"/>
      <c r="H3" s="4"/>
      <c r="I3" s="4"/>
      <c r="J3" s="27"/>
      <c r="K3" s="27"/>
    </row>
    <row r="4" spans="1:11" ht="15" thickBot="1" x14ac:dyDescent="0.4">
      <c r="A4" s="4"/>
      <c r="B4" s="4"/>
      <c r="D4" s="4"/>
      <c r="E4" s="4"/>
      <c r="F4" s="8"/>
      <c r="G4" s="4"/>
      <c r="H4" s="4"/>
      <c r="I4" s="4"/>
      <c r="J4" s="27"/>
      <c r="K4" s="27"/>
    </row>
    <row r="5" spans="1:11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1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42" t="s">
        <v>61</v>
      </c>
      <c r="J6" s="43" t="s">
        <v>62</v>
      </c>
      <c r="K6" s="44" t="s">
        <v>52</v>
      </c>
    </row>
    <row r="7" spans="1:11" x14ac:dyDescent="0.35">
      <c r="A7" s="4"/>
      <c r="B7" s="4">
        <v>1</v>
      </c>
      <c r="C7" s="27">
        <f>K9</f>
        <v>0</v>
      </c>
      <c r="D7" s="4"/>
      <c r="E7" s="4"/>
      <c r="F7" s="31">
        <v>1</v>
      </c>
      <c r="G7" s="34"/>
      <c r="H7" s="6"/>
      <c r="I7" s="6"/>
      <c r="J7" s="32"/>
      <c r="K7" s="33"/>
    </row>
    <row r="8" spans="1:11" x14ac:dyDescent="0.35">
      <c r="A8" s="4"/>
      <c r="B8" s="4"/>
      <c r="C8" s="29">
        <f>SUM(C6:C7)</f>
        <v>1000</v>
      </c>
      <c r="D8" s="4"/>
      <c r="E8" s="4"/>
      <c r="F8" s="31"/>
      <c r="G8" s="35"/>
      <c r="H8" s="6"/>
      <c r="I8" s="6"/>
      <c r="J8" s="32"/>
      <c r="K8" s="33">
        <f>I8*J8</f>
        <v>0</v>
      </c>
    </row>
    <row r="9" spans="1:11" ht="15" thickBot="1" x14ac:dyDescent="0.4">
      <c r="A9" s="4"/>
      <c r="B9" s="4"/>
      <c r="D9" s="4"/>
      <c r="E9" s="4"/>
      <c r="F9" s="37"/>
      <c r="G9" s="23"/>
      <c r="H9" s="23"/>
      <c r="I9" s="23"/>
      <c r="J9" s="38"/>
      <c r="K9" s="39">
        <f>SUM(K8)</f>
        <v>0</v>
      </c>
    </row>
    <row r="10" spans="1:11" x14ac:dyDescent="0.35">
      <c r="A10" s="4"/>
      <c r="B10" s="4"/>
      <c r="D10" s="4"/>
      <c r="E10" s="4"/>
      <c r="F10" s="8"/>
      <c r="G10" s="4"/>
      <c r="H10" s="4"/>
      <c r="I10" s="4"/>
      <c r="J10" s="27"/>
      <c r="K10" s="27"/>
    </row>
    <row r="11" spans="1:11" x14ac:dyDescent="0.35">
      <c r="A11" s="4"/>
      <c r="B11" s="4"/>
      <c r="D11" s="4"/>
      <c r="E11" s="4"/>
      <c r="F11" s="8"/>
      <c r="G11" s="4"/>
      <c r="H11" s="4"/>
      <c r="I11" s="4"/>
      <c r="J11" s="27"/>
      <c r="K11" s="27"/>
    </row>
    <row r="12" spans="1:11" x14ac:dyDescent="0.35">
      <c r="A12" s="4"/>
      <c r="B12" s="4"/>
      <c r="D12" s="4"/>
      <c r="E12" s="4"/>
    </row>
    <row r="13" spans="1:11" x14ac:dyDescent="0.35">
      <c r="A13" s="4"/>
      <c r="B13" s="4"/>
      <c r="D13" s="4"/>
      <c r="E13" s="4"/>
    </row>
    <row r="14" spans="1:11" x14ac:dyDescent="0.35">
      <c r="A14" s="4"/>
      <c r="B14" s="4"/>
      <c r="D14" s="4"/>
      <c r="E14" s="4"/>
    </row>
    <row r="15" spans="1:11" x14ac:dyDescent="0.35">
      <c r="A15" s="4"/>
      <c r="B15" s="4"/>
      <c r="D15" s="4"/>
      <c r="E15" s="4"/>
    </row>
    <row r="36" spans="1:1" x14ac:dyDescent="0.35">
      <c r="A36" s="1"/>
    </row>
  </sheetData>
  <mergeCells count="1">
    <mergeCell ref="F5:K5"/>
  </mergeCells>
  <dataValidations count="1">
    <dataValidation type="list" allowBlank="1" showInputMessage="1" showErrorMessage="1" sqref="H8:H11">
      <formula1>Expense_Types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3" workbookViewId="0">
      <selection activeCell="C3" sqref="C1:C1048576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1.54296875" style="27" bestFit="1" customWidth="1"/>
    <col min="6" max="6" width="9.1796875" style="8"/>
    <col min="7" max="7" width="26.453125" bestFit="1" customWidth="1"/>
    <col min="8" max="8" width="22.54296875" bestFit="1" customWidth="1"/>
    <col min="10" max="10" width="11.54296875" style="64" bestFit="1" customWidth="1"/>
    <col min="11" max="11" width="11.54296875" bestFit="1" customWidth="1"/>
  </cols>
  <sheetData>
    <row r="1" spans="1:11" x14ac:dyDescent="0.35">
      <c r="A1" s="17" t="s">
        <v>3</v>
      </c>
    </row>
    <row r="3" spans="1:11" x14ac:dyDescent="0.35">
      <c r="A3" s="4" t="s">
        <v>51</v>
      </c>
      <c r="B3" s="4"/>
      <c r="C3" s="27">
        <f>C11</f>
        <v>47440</v>
      </c>
      <c r="D3" s="4"/>
      <c r="E3" s="4"/>
      <c r="G3" s="4"/>
      <c r="H3" s="4"/>
      <c r="I3" s="4"/>
      <c r="K3" s="27"/>
    </row>
    <row r="4" spans="1:11" ht="15" thickBot="1" x14ac:dyDescent="0.4">
      <c r="A4" s="4"/>
      <c r="B4" s="4"/>
      <c r="D4" s="4"/>
      <c r="E4" s="4"/>
      <c r="F4" s="50"/>
      <c r="G4" s="6"/>
      <c r="H4" s="6"/>
      <c r="I4" s="6"/>
      <c r="J4" s="65"/>
      <c r="K4" s="32"/>
    </row>
    <row r="5" spans="1:11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1" x14ac:dyDescent="0.35">
      <c r="A6" s="3" t="s">
        <v>369</v>
      </c>
      <c r="B6" s="1"/>
      <c r="C6" s="88">
        <v>1000</v>
      </c>
      <c r="D6" s="4"/>
      <c r="E6" s="4"/>
      <c r="F6" s="40" t="s">
        <v>53</v>
      </c>
      <c r="G6" s="42" t="s">
        <v>59</v>
      </c>
      <c r="H6" s="42" t="s">
        <v>60</v>
      </c>
      <c r="I6" s="42" t="s">
        <v>61</v>
      </c>
      <c r="J6" s="66" t="s">
        <v>62</v>
      </c>
      <c r="K6" s="44" t="s">
        <v>52</v>
      </c>
    </row>
    <row r="7" spans="1:11" x14ac:dyDescent="0.35">
      <c r="A7" s="4" t="str">
        <f>G7</f>
        <v>Marketing Material</v>
      </c>
      <c r="B7" s="4">
        <v>1</v>
      </c>
      <c r="C7" s="27">
        <f>K9</f>
        <v>815</v>
      </c>
      <c r="D7" s="4"/>
      <c r="E7" s="4"/>
      <c r="F7" s="31">
        <v>1</v>
      </c>
      <c r="G7" s="34" t="s">
        <v>250</v>
      </c>
      <c r="H7" s="6"/>
      <c r="I7" s="6"/>
      <c r="J7" s="65"/>
      <c r="K7" s="33"/>
    </row>
    <row r="8" spans="1:11" x14ac:dyDescent="0.35">
      <c r="A8" s="4" t="str">
        <f>G10</f>
        <v>Leadership Development</v>
      </c>
      <c r="B8" s="4">
        <v>2</v>
      </c>
      <c r="C8" s="27">
        <f>K14</f>
        <v>24625</v>
      </c>
      <c r="D8" s="4"/>
      <c r="E8" s="4"/>
      <c r="F8" s="31"/>
      <c r="G8" s="35" t="s">
        <v>94</v>
      </c>
      <c r="H8" s="6" t="s">
        <v>8</v>
      </c>
      <c r="I8" s="6">
        <v>1</v>
      </c>
      <c r="J8" s="65">
        <v>815</v>
      </c>
      <c r="K8" s="33">
        <f>I8*J8</f>
        <v>815</v>
      </c>
    </row>
    <row r="9" spans="1:11" x14ac:dyDescent="0.35">
      <c r="A9" s="4" t="str">
        <f>G15</f>
        <v>AAC Camp</v>
      </c>
      <c r="B9" s="4">
        <v>3</v>
      </c>
      <c r="C9" s="32">
        <f>K17</f>
        <v>20000</v>
      </c>
      <c r="D9" s="4"/>
      <c r="E9" s="4"/>
      <c r="F9" s="31"/>
      <c r="G9" s="6"/>
      <c r="H9" s="6"/>
      <c r="I9" s="6"/>
      <c r="J9" s="65"/>
      <c r="K9" s="36">
        <f>SUM(K8)</f>
        <v>815</v>
      </c>
    </row>
    <row r="10" spans="1:11" x14ac:dyDescent="0.35">
      <c r="A10" s="4" t="str">
        <f>G18</f>
        <v>Transport</v>
      </c>
      <c r="B10" s="4">
        <v>4</v>
      </c>
      <c r="C10" s="27">
        <f>K20</f>
        <v>1000</v>
      </c>
      <c r="D10" s="4"/>
      <c r="E10" s="4"/>
      <c r="F10" s="31">
        <v>2</v>
      </c>
      <c r="G10" s="34" t="s">
        <v>251</v>
      </c>
      <c r="H10" s="6"/>
      <c r="I10" s="6"/>
      <c r="J10" s="65"/>
      <c r="K10" s="33"/>
    </row>
    <row r="11" spans="1:11" x14ac:dyDescent="0.35">
      <c r="A11" s="4"/>
      <c r="B11" s="4"/>
      <c r="C11" s="29">
        <f>SUM(C6:C10)</f>
        <v>47440</v>
      </c>
      <c r="D11" s="4"/>
      <c r="E11" s="4"/>
      <c r="F11" s="31"/>
      <c r="G11" s="35" t="s">
        <v>252</v>
      </c>
      <c r="H11" s="6" t="s">
        <v>204</v>
      </c>
      <c r="I11" s="6">
        <v>1</v>
      </c>
      <c r="J11" s="65">
        <v>15625</v>
      </c>
      <c r="K11" s="33">
        <f>I11*J11</f>
        <v>15625</v>
      </c>
    </row>
    <row r="12" spans="1:11" x14ac:dyDescent="0.35">
      <c r="A12" s="4"/>
      <c r="B12" s="4"/>
      <c r="D12" s="4"/>
      <c r="E12" s="4"/>
      <c r="F12" s="31"/>
      <c r="G12" s="35" t="s">
        <v>253</v>
      </c>
      <c r="H12" s="6" t="s">
        <v>204</v>
      </c>
      <c r="I12" s="6">
        <v>1</v>
      </c>
      <c r="J12" s="65">
        <v>7500</v>
      </c>
      <c r="K12" s="33">
        <f>I12*J12</f>
        <v>7500</v>
      </c>
    </row>
    <row r="13" spans="1:11" x14ac:dyDescent="0.35">
      <c r="A13" s="4"/>
      <c r="B13" s="4"/>
      <c r="D13" s="4"/>
      <c r="E13" s="4"/>
      <c r="F13" s="31"/>
      <c r="G13" s="61" t="s">
        <v>254</v>
      </c>
      <c r="H13" s="6" t="s">
        <v>204</v>
      </c>
      <c r="I13" s="5">
        <v>1</v>
      </c>
      <c r="J13" s="65">
        <v>1500</v>
      </c>
      <c r="K13" s="33">
        <f>I13*J13</f>
        <v>1500</v>
      </c>
    </row>
    <row r="14" spans="1:11" x14ac:dyDescent="0.35">
      <c r="A14" s="4"/>
      <c r="B14" s="4"/>
      <c r="D14" s="4"/>
      <c r="E14" s="4"/>
      <c r="F14" s="31"/>
      <c r="G14" s="6"/>
      <c r="H14" s="6"/>
      <c r="I14" s="6"/>
      <c r="J14" s="65"/>
      <c r="K14" s="36">
        <f>SUM(K11:K13)</f>
        <v>24625</v>
      </c>
    </row>
    <row r="15" spans="1:11" x14ac:dyDescent="0.35">
      <c r="A15" s="4"/>
      <c r="B15" s="4"/>
      <c r="D15" s="4"/>
      <c r="E15" s="4"/>
      <c r="F15" s="31">
        <v>3</v>
      </c>
      <c r="G15" s="57" t="s">
        <v>255</v>
      </c>
      <c r="H15" s="6"/>
      <c r="I15" s="6"/>
      <c r="J15" s="65"/>
      <c r="K15" s="33"/>
    </row>
    <row r="16" spans="1:11" x14ac:dyDescent="0.35">
      <c r="A16" s="4"/>
      <c r="B16" s="4"/>
      <c r="E16" s="4"/>
      <c r="F16" s="31"/>
      <c r="G16" s="61" t="s">
        <v>266</v>
      </c>
      <c r="H16" s="5" t="s">
        <v>24</v>
      </c>
      <c r="I16" s="5">
        <v>25</v>
      </c>
      <c r="J16" s="67">
        <v>800</v>
      </c>
      <c r="K16" s="33">
        <f>I16*J16</f>
        <v>20000</v>
      </c>
    </row>
    <row r="17" spans="5:11" x14ac:dyDescent="0.35">
      <c r="E17" s="4"/>
      <c r="F17" s="31"/>
      <c r="G17" s="6"/>
      <c r="H17" s="6"/>
      <c r="I17" s="6"/>
      <c r="J17" s="65"/>
      <c r="K17" s="36">
        <f>SUM(K16)</f>
        <v>20000</v>
      </c>
    </row>
    <row r="18" spans="5:11" x14ac:dyDescent="0.35">
      <c r="E18" s="4"/>
      <c r="F18" s="31">
        <v>4</v>
      </c>
      <c r="G18" s="34" t="s">
        <v>13</v>
      </c>
      <c r="H18" s="6"/>
      <c r="I18" s="6"/>
      <c r="J18" s="65"/>
      <c r="K18" s="58"/>
    </row>
    <row r="19" spans="5:11" x14ac:dyDescent="0.35">
      <c r="E19" s="4"/>
      <c r="F19" s="31"/>
      <c r="G19" s="35" t="s">
        <v>256</v>
      </c>
      <c r="H19" s="6" t="s">
        <v>13</v>
      </c>
      <c r="I19" s="6">
        <v>1</v>
      </c>
      <c r="J19" s="65">
        <v>1000</v>
      </c>
      <c r="K19" s="33">
        <f>I19*J19</f>
        <v>1000</v>
      </c>
    </row>
    <row r="20" spans="5:11" ht="15" thickBot="1" x14ac:dyDescent="0.4">
      <c r="E20" s="4"/>
      <c r="F20" s="37"/>
      <c r="G20" s="23"/>
      <c r="H20" s="23"/>
      <c r="I20" s="23"/>
      <c r="J20" s="68"/>
      <c r="K20" s="39">
        <f>SUM(K19)</f>
        <v>1000</v>
      </c>
    </row>
    <row r="21" spans="5:11" x14ac:dyDescent="0.35">
      <c r="G21" s="4"/>
      <c r="H21" s="4"/>
      <c r="I21" s="4"/>
    </row>
    <row r="22" spans="5:11" x14ac:dyDescent="0.35">
      <c r="E22" s="4"/>
      <c r="G22" s="4"/>
      <c r="H22" s="4"/>
      <c r="I22" s="4"/>
    </row>
    <row r="23" spans="5:11" x14ac:dyDescent="0.35">
      <c r="E23" s="4"/>
      <c r="G23" s="4"/>
      <c r="H23" s="4"/>
      <c r="I23" s="4"/>
    </row>
    <row r="24" spans="5:11" x14ac:dyDescent="0.35">
      <c r="E24" s="4"/>
      <c r="G24" s="4"/>
      <c r="H24" s="4"/>
      <c r="I24" s="4"/>
    </row>
    <row r="25" spans="5:11" x14ac:dyDescent="0.35">
      <c r="E25" s="4"/>
      <c r="G25" s="4"/>
      <c r="H25" s="4"/>
      <c r="I25" s="4"/>
    </row>
    <row r="26" spans="5:11" x14ac:dyDescent="0.35">
      <c r="E26" s="4"/>
      <c r="G26" s="4"/>
      <c r="H26" s="4"/>
      <c r="I26" s="4"/>
    </row>
    <row r="27" spans="5:11" x14ac:dyDescent="0.35">
      <c r="E27" s="4"/>
      <c r="G27" s="4"/>
      <c r="H27" s="4"/>
      <c r="I27" s="4"/>
    </row>
    <row r="28" spans="5:11" x14ac:dyDescent="0.35">
      <c r="E28" s="4"/>
      <c r="G28" s="4"/>
      <c r="H28" s="4"/>
      <c r="I28" s="4"/>
    </row>
    <row r="29" spans="5:11" x14ac:dyDescent="0.35">
      <c r="E29" s="4"/>
      <c r="G29" s="4"/>
      <c r="H29" s="4"/>
      <c r="I29" s="4"/>
    </row>
    <row r="30" spans="5:11" x14ac:dyDescent="0.35">
      <c r="E30" s="4"/>
      <c r="G30" s="4"/>
      <c r="H30" s="4"/>
      <c r="I30" s="4"/>
    </row>
    <row r="31" spans="5:11" x14ac:dyDescent="0.35">
      <c r="E31" s="4"/>
      <c r="G31" s="4"/>
      <c r="H31" s="4"/>
      <c r="I31" s="4"/>
    </row>
    <row r="35" spans="1:9" x14ac:dyDescent="0.35">
      <c r="D35" s="4"/>
      <c r="E35" s="4"/>
      <c r="G35" s="4"/>
      <c r="H35" s="4"/>
      <c r="I35" s="4"/>
    </row>
    <row r="36" spans="1:9" x14ac:dyDescent="0.35">
      <c r="A36" s="4"/>
      <c r="B36" s="4"/>
    </row>
  </sheetData>
  <mergeCells count="1">
    <mergeCell ref="F5:K5"/>
  </mergeCells>
  <dataValidations count="1">
    <dataValidation type="list" allowBlank="1" showInputMessage="1" showErrorMessage="1" sqref="H8:H28">
      <formula1>Expense_Types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C1" sqref="C1:C1048576"/>
    </sheetView>
  </sheetViews>
  <sheetFormatPr defaultRowHeight="14.5" x14ac:dyDescent="0.35"/>
  <cols>
    <col min="1" max="1" width="41.1796875" bestFit="1" customWidth="1"/>
    <col min="2" max="2" width="11.26953125" bestFit="1" customWidth="1"/>
    <col min="3" max="3" width="11.54296875" style="27" bestFit="1" customWidth="1"/>
    <col min="7" max="7" width="42.54296875" bestFit="1" customWidth="1"/>
    <col min="8" max="8" width="22.54296875" bestFit="1" customWidth="1"/>
    <col min="10" max="11" width="11.54296875" bestFit="1" customWidth="1"/>
  </cols>
  <sheetData>
    <row r="1" spans="1:11" x14ac:dyDescent="0.35">
      <c r="A1" s="17" t="s">
        <v>35</v>
      </c>
    </row>
    <row r="3" spans="1:11" x14ac:dyDescent="0.35">
      <c r="A3" s="4" t="s">
        <v>51</v>
      </c>
      <c r="B3" s="4"/>
      <c r="C3" s="27">
        <f>C13</f>
        <v>30800</v>
      </c>
      <c r="D3" s="4"/>
      <c r="E3" s="4"/>
      <c r="F3" s="8"/>
      <c r="G3" s="4"/>
      <c r="H3" s="4"/>
      <c r="I3" s="4"/>
      <c r="J3" s="27"/>
      <c r="K3" s="27"/>
    </row>
    <row r="4" spans="1:11" ht="15" thickBot="1" x14ac:dyDescent="0.4">
      <c r="A4" s="4"/>
      <c r="B4" s="4"/>
      <c r="D4" s="4"/>
      <c r="E4" s="4"/>
      <c r="F4" s="8"/>
      <c r="G4" s="4"/>
      <c r="H4" s="4"/>
      <c r="I4" s="4"/>
      <c r="J4" s="27"/>
      <c r="K4" s="27"/>
    </row>
    <row r="5" spans="1:11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1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42" t="s">
        <v>61</v>
      </c>
      <c r="J6" s="43" t="s">
        <v>62</v>
      </c>
      <c r="K6" s="44" t="s">
        <v>52</v>
      </c>
    </row>
    <row r="7" spans="1:11" x14ac:dyDescent="0.35">
      <c r="A7" s="4" t="s">
        <v>65</v>
      </c>
      <c r="B7" s="4">
        <v>1</v>
      </c>
      <c r="C7" s="27">
        <f>K9</f>
        <v>10000</v>
      </c>
      <c r="D7" s="4"/>
      <c r="E7" s="4"/>
      <c r="F7" s="31">
        <v>1</v>
      </c>
      <c r="G7" s="34" t="str">
        <f>A7</f>
        <v>Senior Living Spaces Dinner</v>
      </c>
      <c r="H7" s="6"/>
      <c r="I7" s="6"/>
      <c r="J7" s="32"/>
      <c r="K7" s="33"/>
    </row>
    <row r="8" spans="1:11" x14ac:dyDescent="0.35">
      <c r="A8" s="4" t="s">
        <v>66</v>
      </c>
      <c r="B8" s="4">
        <v>2</v>
      </c>
      <c r="C8" s="27">
        <f>K12</f>
        <v>12000</v>
      </c>
      <c r="D8" s="4"/>
      <c r="E8" s="4"/>
      <c r="F8" s="31"/>
      <c r="G8" s="35" t="s">
        <v>70</v>
      </c>
      <c r="H8" s="6" t="s">
        <v>69</v>
      </c>
      <c r="I8" s="6">
        <v>1</v>
      </c>
      <c r="J8" s="32">
        <v>10000</v>
      </c>
      <c r="K8" s="33">
        <f>I8*J8</f>
        <v>10000</v>
      </c>
    </row>
    <row r="9" spans="1:11" x14ac:dyDescent="0.35">
      <c r="A9" s="4" t="s">
        <v>67</v>
      </c>
      <c r="B9" s="4">
        <v>3</v>
      </c>
      <c r="C9" s="27">
        <f>K15</f>
        <v>10000</v>
      </c>
      <c r="D9" s="4"/>
      <c r="E9" s="4"/>
      <c r="F9" s="31"/>
      <c r="G9" s="6"/>
      <c r="H9" s="6"/>
      <c r="I9" s="6"/>
      <c r="J9" s="32"/>
      <c r="K9" s="36">
        <f>SUM(K8)</f>
        <v>10000</v>
      </c>
    </row>
    <row r="10" spans="1:11" x14ac:dyDescent="0.35">
      <c r="A10" s="4" t="s">
        <v>68</v>
      </c>
      <c r="B10" s="4">
        <v>4</v>
      </c>
      <c r="C10" s="27">
        <f>K18</f>
        <v>2000</v>
      </c>
      <c r="D10" s="4"/>
      <c r="E10" s="4"/>
      <c r="F10" s="31">
        <v>2</v>
      </c>
      <c r="G10" s="34" t="str">
        <f>A8</f>
        <v>Executive Committee</v>
      </c>
      <c r="H10" s="6"/>
      <c r="I10" s="6"/>
      <c r="J10" s="32"/>
      <c r="K10" s="33"/>
    </row>
    <row r="11" spans="1:11" x14ac:dyDescent="0.35">
      <c r="A11" s="4"/>
      <c r="B11" s="4"/>
      <c r="C11" s="29">
        <f>SUM(C6:C10)</f>
        <v>35000</v>
      </c>
      <c r="D11" s="4"/>
      <c r="E11" s="4"/>
      <c r="F11" s="31"/>
      <c r="G11" s="61" t="s">
        <v>356</v>
      </c>
      <c r="H11" s="6" t="s">
        <v>25</v>
      </c>
      <c r="I11" s="6">
        <v>2</v>
      </c>
      <c r="J11" s="32">
        <v>6000</v>
      </c>
      <c r="K11" s="33">
        <f>I11*J11</f>
        <v>12000</v>
      </c>
    </row>
    <row r="12" spans="1:11" s="4" customFormat="1" x14ac:dyDescent="0.35">
      <c r="A12" s="4" t="s">
        <v>267</v>
      </c>
      <c r="C12" s="27">
        <v>-4200</v>
      </c>
      <c r="F12" s="31"/>
      <c r="G12" s="35"/>
      <c r="H12" s="6"/>
      <c r="I12" s="6"/>
      <c r="J12" s="32"/>
      <c r="K12" s="36">
        <f>SUM(K11:K11)</f>
        <v>12000</v>
      </c>
    </row>
    <row r="13" spans="1:11" s="4" customFormat="1" x14ac:dyDescent="0.35">
      <c r="C13" s="29">
        <f>SUM(C11:C12)</f>
        <v>30800</v>
      </c>
      <c r="F13" s="31">
        <v>3</v>
      </c>
      <c r="G13" s="47" t="str">
        <f>A9</f>
        <v>Senior Living Spaces Driving School Initiative</v>
      </c>
      <c r="H13" s="6"/>
      <c r="I13" s="6"/>
      <c r="J13" s="32"/>
      <c r="K13" s="33"/>
    </row>
    <row r="14" spans="1:11" s="4" customFormat="1" x14ac:dyDescent="0.35">
      <c r="C14" s="27"/>
      <c r="F14" s="31"/>
      <c r="G14" s="35" t="s">
        <v>70</v>
      </c>
      <c r="H14" s="6" t="s">
        <v>69</v>
      </c>
      <c r="I14" s="6">
        <v>1</v>
      </c>
      <c r="J14" s="32">
        <v>10000</v>
      </c>
      <c r="K14" s="33">
        <f>I14*J14</f>
        <v>10000</v>
      </c>
    </row>
    <row r="15" spans="1:11" x14ac:dyDescent="0.35">
      <c r="A15" s="4"/>
      <c r="B15" s="4"/>
      <c r="D15" s="4"/>
      <c r="E15" s="4"/>
      <c r="F15" s="31"/>
      <c r="G15" s="6"/>
      <c r="H15" s="6"/>
      <c r="I15" s="6"/>
      <c r="J15" s="32"/>
      <c r="K15" s="36">
        <f>SUM(K14)</f>
        <v>10000</v>
      </c>
    </row>
    <row r="16" spans="1:11" x14ac:dyDescent="0.35">
      <c r="A16" s="4"/>
      <c r="B16" s="4"/>
      <c r="D16" s="4"/>
      <c r="E16" s="4"/>
      <c r="F16" s="31">
        <v>4</v>
      </c>
      <c r="G16" s="34" t="str">
        <f>A10</f>
        <v>Branding</v>
      </c>
      <c r="H16" s="6"/>
      <c r="I16" s="6"/>
      <c r="J16" s="32"/>
      <c r="K16" s="33"/>
    </row>
    <row r="17" spans="1:11" x14ac:dyDescent="0.35">
      <c r="A17" s="4"/>
      <c r="B17" s="4"/>
      <c r="D17" s="4"/>
      <c r="E17" s="4"/>
      <c r="F17" s="31"/>
      <c r="G17" s="61" t="s">
        <v>71</v>
      </c>
      <c r="H17" s="6" t="s">
        <v>20</v>
      </c>
      <c r="I17" s="6">
        <v>1</v>
      </c>
      <c r="J17" s="32">
        <v>2000</v>
      </c>
      <c r="K17" s="33">
        <f>I17*J17</f>
        <v>2000</v>
      </c>
    </row>
    <row r="18" spans="1:11" ht="15" thickBot="1" x14ac:dyDescent="0.4">
      <c r="A18" s="4"/>
      <c r="B18" s="4"/>
      <c r="D18" s="4"/>
      <c r="E18" s="4"/>
      <c r="F18" s="22"/>
      <c r="G18" s="23"/>
      <c r="H18" s="23"/>
      <c r="I18" s="23"/>
      <c r="J18" s="23"/>
      <c r="K18" s="49">
        <f>SUM(K17)</f>
        <v>2000</v>
      </c>
    </row>
    <row r="19" spans="1:11" x14ac:dyDescent="0.35">
      <c r="A19" s="4"/>
      <c r="B19" s="4"/>
    </row>
  </sheetData>
  <mergeCells count="1">
    <mergeCell ref="F5:K5"/>
  </mergeCells>
  <dataValidations count="1">
    <dataValidation type="list" allowBlank="1" showInputMessage="1" showErrorMessage="1" sqref="H8:H17">
      <formula1>Expense_Types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C14" sqref="C14"/>
    </sheetView>
  </sheetViews>
  <sheetFormatPr defaultRowHeight="14.5" x14ac:dyDescent="0.35"/>
  <cols>
    <col min="1" max="1" width="36.1796875" bestFit="1" customWidth="1"/>
    <col min="2" max="2" width="11.26953125" bestFit="1" customWidth="1"/>
    <col min="3" max="3" width="11.54296875" bestFit="1" customWidth="1"/>
    <col min="6" max="6" width="9.1796875" style="8"/>
    <col min="7" max="7" width="28" bestFit="1" customWidth="1"/>
    <col min="8" max="8" width="22.54296875" bestFit="1" customWidth="1"/>
    <col min="9" max="9" width="9.1796875" style="64"/>
    <col min="10" max="11" width="11.54296875" style="27" bestFit="1" customWidth="1"/>
  </cols>
  <sheetData>
    <row r="1" spans="1:11" x14ac:dyDescent="0.35">
      <c r="A1" s="17" t="s">
        <v>36</v>
      </c>
    </row>
    <row r="3" spans="1:11" x14ac:dyDescent="0.35">
      <c r="A3" s="4" t="s">
        <v>51</v>
      </c>
      <c r="B3" s="4"/>
      <c r="C3" s="27">
        <f>C11</f>
        <v>21900</v>
      </c>
      <c r="D3" s="4"/>
      <c r="E3" s="4"/>
      <c r="G3" s="4"/>
      <c r="H3" s="4"/>
    </row>
    <row r="4" spans="1:11" ht="15" thickBot="1" x14ac:dyDescent="0.4">
      <c r="A4" s="4"/>
      <c r="B4" s="4"/>
      <c r="C4" s="27"/>
      <c r="D4" s="4"/>
      <c r="E4" s="4"/>
      <c r="G4" s="4"/>
      <c r="H4" s="4"/>
    </row>
    <row r="5" spans="1:11" x14ac:dyDescent="0.35">
      <c r="A5" s="1" t="s">
        <v>54</v>
      </c>
      <c r="B5" s="1" t="s">
        <v>53</v>
      </c>
      <c r="C5" s="30" t="s">
        <v>52</v>
      </c>
      <c r="D5" s="4"/>
      <c r="E5" s="4"/>
      <c r="F5" s="89" t="s">
        <v>57</v>
      </c>
      <c r="G5" s="90"/>
      <c r="H5" s="90"/>
      <c r="I5" s="90"/>
      <c r="J5" s="90"/>
      <c r="K5" s="91"/>
    </row>
    <row r="6" spans="1:11" x14ac:dyDescent="0.35">
      <c r="A6" s="4" t="s">
        <v>369</v>
      </c>
      <c r="B6" s="4"/>
      <c r="C6" s="27">
        <v>1000</v>
      </c>
      <c r="D6" s="4"/>
      <c r="E6" s="4"/>
      <c r="F6" s="40" t="s">
        <v>53</v>
      </c>
      <c r="G6" s="42" t="s">
        <v>59</v>
      </c>
      <c r="H6" s="42" t="s">
        <v>60</v>
      </c>
      <c r="I6" s="66" t="s">
        <v>61</v>
      </c>
      <c r="J6" s="43" t="s">
        <v>62</v>
      </c>
      <c r="K6" s="44" t="s">
        <v>52</v>
      </c>
    </row>
    <row r="7" spans="1:11" x14ac:dyDescent="0.35">
      <c r="A7" s="4" t="str">
        <f>G7</f>
        <v>Transport</v>
      </c>
      <c r="B7" s="4">
        <v>1</v>
      </c>
      <c r="C7" s="27">
        <f>K9</f>
        <v>5400</v>
      </c>
      <c r="D7" s="4"/>
      <c r="E7" s="4"/>
      <c r="F7" s="31">
        <v>1</v>
      </c>
      <c r="G7" s="34" t="s">
        <v>13</v>
      </c>
      <c r="H7" s="6"/>
      <c r="I7" s="65"/>
      <c r="J7" s="32"/>
      <c r="K7" s="33"/>
    </row>
    <row r="8" spans="1:11" x14ac:dyDescent="0.35">
      <c r="A8" s="4" t="str">
        <f>G10</f>
        <v>TSR/SRC Mixers</v>
      </c>
      <c r="B8" s="4">
        <v>2</v>
      </c>
      <c r="C8" s="27">
        <f>K13</f>
        <v>9000</v>
      </c>
      <c r="D8" s="4"/>
      <c r="E8" s="4"/>
      <c r="F8" s="31"/>
      <c r="G8" s="61" t="s">
        <v>244</v>
      </c>
      <c r="H8" s="6" t="s">
        <v>13</v>
      </c>
      <c r="I8" s="65">
        <v>1</v>
      </c>
      <c r="J8" s="32">
        <v>5400</v>
      </c>
      <c r="K8" s="33">
        <f>I8*J8</f>
        <v>5400</v>
      </c>
    </row>
    <row r="9" spans="1:11" x14ac:dyDescent="0.35">
      <c r="A9" s="4" t="str">
        <f>G14</f>
        <v>Pantry Project</v>
      </c>
      <c r="B9" s="4">
        <v>3</v>
      </c>
      <c r="C9" s="27">
        <f>K16</f>
        <v>5000</v>
      </c>
      <c r="D9" s="4"/>
      <c r="E9" s="4"/>
      <c r="F9" s="31"/>
      <c r="G9" s="6"/>
      <c r="H9" s="6"/>
      <c r="I9" s="65"/>
      <c r="J9" s="32"/>
      <c r="K9" s="36">
        <f>SUM(K8)</f>
        <v>5400</v>
      </c>
    </row>
    <row r="10" spans="1:11" x14ac:dyDescent="0.35">
      <c r="A10" s="4" t="str">
        <f>G17</f>
        <v>Tygerberg Culture Evening</v>
      </c>
      <c r="B10" s="4">
        <v>4</v>
      </c>
      <c r="C10" s="27">
        <f>K19</f>
        <v>1500</v>
      </c>
      <c r="D10" s="4"/>
      <c r="E10" s="4"/>
      <c r="F10" s="31">
        <v>2</v>
      </c>
      <c r="G10" s="34" t="s">
        <v>245</v>
      </c>
      <c r="H10" s="6"/>
      <c r="I10" s="65"/>
      <c r="J10" s="32"/>
      <c r="K10" s="33"/>
    </row>
    <row r="11" spans="1:11" x14ac:dyDescent="0.35">
      <c r="A11" s="4"/>
      <c r="B11" s="4"/>
      <c r="C11" s="29">
        <f>SUM(C6:C10)</f>
        <v>21900</v>
      </c>
      <c r="D11" s="4"/>
      <c r="E11" s="4"/>
      <c r="F11" s="31"/>
      <c r="G11" s="35" t="s">
        <v>13</v>
      </c>
      <c r="H11" s="6" t="s">
        <v>13</v>
      </c>
      <c r="I11" s="65">
        <v>2</v>
      </c>
      <c r="J11" s="32">
        <v>2500</v>
      </c>
      <c r="K11" s="33">
        <f t="shared" ref="K11:K12" si="0">I11*J11</f>
        <v>5000</v>
      </c>
    </row>
    <row r="12" spans="1:11" x14ac:dyDescent="0.35">
      <c r="A12" s="4"/>
      <c r="B12" s="4"/>
      <c r="C12" s="27"/>
      <c r="D12" s="4"/>
      <c r="E12" s="4"/>
      <c r="F12" s="31"/>
      <c r="G12" s="35" t="s">
        <v>143</v>
      </c>
      <c r="H12" s="6" t="s">
        <v>22</v>
      </c>
      <c r="I12" s="65">
        <v>1</v>
      </c>
      <c r="J12" s="32">
        <v>4000</v>
      </c>
      <c r="K12" s="33">
        <f t="shared" si="0"/>
        <v>4000</v>
      </c>
    </row>
    <row r="13" spans="1:11" x14ac:dyDescent="0.35">
      <c r="A13" s="4"/>
      <c r="B13" s="4"/>
      <c r="C13" s="27"/>
      <c r="D13" s="4"/>
      <c r="E13" s="4"/>
      <c r="F13" s="31"/>
      <c r="G13" s="6"/>
      <c r="H13" s="6"/>
      <c r="I13" s="65"/>
      <c r="J13" s="32"/>
      <c r="K13" s="36">
        <f>SUM(K11:K12)</f>
        <v>9000</v>
      </c>
    </row>
    <row r="14" spans="1:11" x14ac:dyDescent="0.35">
      <c r="A14" s="4"/>
      <c r="B14" s="4"/>
      <c r="C14" s="27"/>
      <c r="D14" s="4"/>
      <c r="E14" s="4"/>
      <c r="F14" s="31">
        <v>3</v>
      </c>
      <c r="G14" s="34" t="s">
        <v>246</v>
      </c>
      <c r="H14" s="6"/>
      <c r="I14" s="65"/>
      <c r="J14" s="32"/>
      <c r="K14" s="33"/>
    </row>
    <row r="15" spans="1:11" x14ac:dyDescent="0.35">
      <c r="A15" s="4"/>
      <c r="B15" s="4"/>
      <c r="C15" s="27"/>
      <c r="D15" s="4"/>
      <c r="E15" s="4"/>
      <c r="F15" s="31"/>
      <c r="G15" s="61" t="s">
        <v>247</v>
      </c>
      <c r="H15" s="6" t="s">
        <v>69</v>
      </c>
      <c r="I15" s="65">
        <v>1</v>
      </c>
      <c r="J15" s="32">
        <v>5000</v>
      </c>
      <c r="K15" s="33">
        <f>I15*J15</f>
        <v>5000</v>
      </c>
    </row>
    <row r="16" spans="1:11" x14ac:dyDescent="0.35">
      <c r="F16" s="31"/>
      <c r="G16" s="6"/>
      <c r="H16" s="6"/>
      <c r="I16" s="65"/>
      <c r="J16" s="32"/>
      <c r="K16" s="36">
        <f>SUM(K15)</f>
        <v>5000</v>
      </c>
    </row>
    <row r="17" spans="6:11" x14ac:dyDescent="0.35">
      <c r="F17" s="31">
        <v>4</v>
      </c>
      <c r="G17" s="34" t="s">
        <v>248</v>
      </c>
      <c r="H17" s="6"/>
      <c r="I17" s="65"/>
      <c r="J17" s="32"/>
      <c r="K17" s="33"/>
    </row>
    <row r="18" spans="6:11" x14ac:dyDescent="0.35">
      <c r="F18" s="31"/>
      <c r="G18" s="6" t="s">
        <v>249</v>
      </c>
      <c r="H18" s="6" t="s">
        <v>13</v>
      </c>
      <c r="I18" s="65">
        <v>1</v>
      </c>
      <c r="J18" s="32">
        <v>1500</v>
      </c>
      <c r="K18" s="33">
        <f>I18*J18</f>
        <v>1500</v>
      </c>
    </row>
    <row r="19" spans="6:11" ht="15" thickBot="1" x14ac:dyDescent="0.4">
      <c r="F19" s="37"/>
      <c r="G19" s="23"/>
      <c r="H19" s="23"/>
      <c r="I19" s="68"/>
      <c r="J19" s="38"/>
      <c r="K19" s="39">
        <f>SUM(K18)</f>
        <v>1500</v>
      </c>
    </row>
  </sheetData>
  <mergeCells count="1">
    <mergeCell ref="F5:K5"/>
  </mergeCells>
  <dataValidations count="1">
    <dataValidation type="list" allowBlank="1" showInputMessage="1" showErrorMessage="1" sqref="H8:H70">
      <formula1>Expense_Types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57F49488307D4F816586BDB25290F4" ma:contentTypeVersion="2" ma:contentTypeDescription="Create a new document." ma:contentTypeScope="" ma:versionID="472a1bbf8c2e925c452f07710dbad154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0358fc54e04717fd1f8ea0dccb55e9fc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5C8B46-F9A0-48AC-852D-0EE15C883699}"/>
</file>

<file path=customXml/itemProps2.xml><?xml version="1.0" encoding="utf-8"?>
<ds:datastoreItem xmlns:ds="http://schemas.openxmlformats.org/officeDocument/2006/customXml" ds:itemID="{2D3815B0-96BE-49A3-BA00-34073F23FA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E8519A-F877-4427-8B0E-A302B3DF8083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1723ba5e-5f0f-4db0-9707-5f8c85115fdd"/>
    <ds:schemaRef ds:uri="b1c215f9-63a4-4407-aea7-2be5a4969bec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Overview</vt:lpstr>
      <vt:lpstr>SRC Expenses</vt:lpstr>
      <vt:lpstr>Chair</vt:lpstr>
      <vt:lpstr>Vice</vt:lpstr>
      <vt:lpstr>Secretary</vt:lpstr>
      <vt:lpstr>Treasurer</vt:lpstr>
      <vt:lpstr>AAC</vt:lpstr>
      <vt:lpstr>Senior Prims</vt:lpstr>
      <vt:lpstr>TSR</vt:lpstr>
      <vt:lpstr>MASC</vt:lpstr>
      <vt:lpstr>Societies</vt:lpstr>
      <vt:lpstr>Policy Officer</vt:lpstr>
      <vt:lpstr>Leadership &amp; Development</vt:lpstr>
      <vt:lpstr>Social Impact</vt:lpstr>
      <vt:lpstr>Student Wellness</vt:lpstr>
      <vt:lpstr>Student Financial Access</vt:lpstr>
      <vt:lpstr>Transformation</vt:lpstr>
      <vt:lpstr>WAQE</vt:lpstr>
      <vt:lpstr>Arts &amp; Culture (KuKo)</vt:lpstr>
      <vt:lpstr>Branding &amp; Marketing</vt:lpstr>
      <vt:lpstr>Safety &amp; Security</vt:lpstr>
      <vt:lpstr>Special Needs</vt:lpstr>
      <vt:lpstr>Sports</vt:lpstr>
      <vt:lpstr>SUI</vt:lpstr>
      <vt:lpstr>Sustainability</vt:lpstr>
      <vt:lpstr>Specs</vt:lpstr>
      <vt:lpstr>AAC</vt:lpstr>
      <vt:lpstr>Branding</vt:lpstr>
      <vt:lpstr>Chair</vt:lpstr>
      <vt:lpstr>Expense_Types</vt:lpstr>
      <vt:lpstr>KuKo</vt:lpstr>
      <vt:lpstr>LD</vt:lpstr>
      <vt:lpstr>MASC</vt:lpstr>
      <vt:lpstr>Policy_Officer</vt:lpstr>
      <vt:lpstr>Portfolios</vt:lpstr>
      <vt:lpstr>Safety</vt:lpstr>
      <vt:lpstr>Secretary</vt:lpstr>
      <vt:lpstr>Senior_Prims</vt:lpstr>
      <vt:lpstr>Social_Impact</vt:lpstr>
      <vt:lpstr>Societies</vt:lpstr>
      <vt:lpstr>Special_Needs</vt:lpstr>
      <vt:lpstr>Sports</vt:lpstr>
      <vt:lpstr>SRC_Expenses</vt:lpstr>
      <vt:lpstr>Student_Access</vt:lpstr>
      <vt:lpstr>Student_wellness</vt:lpstr>
      <vt:lpstr>SUI</vt:lpstr>
      <vt:lpstr>Sustainability</vt:lpstr>
      <vt:lpstr>Transformation</vt:lpstr>
      <vt:lpstr>Treasurer</vt:lpstr>
      <vt:lpstr>TSR</vt:lpstr>
      <vt:lpstr>Vice</vt:lpstr>
      <vt:lpstr>WAQE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SRC</cp:lastModifiedBy>
  <cp:lastPrinted>2020-10-19T19:37:11Z</cp:lastPrinted>
  <dcterms:created xsi:type="dcterms:W3CDTF">2020-03-23T16:19:28Z</dcterms:created>
  <dcterms:modified xsi:type="dcterms:W3CDTF">2020-10-22T08:23:08Z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0x010100E657F49488307D4F816586BDB25290F4</vt:lpwstr>
  </property>
</Properties>
</file>